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600" windowHeight="11700" activeTab="0"/>
  </bookViews>
  <sheets>
    <sheet name="Pressupost" sheetId="1" r:id="rId1"/>
  </sheets>
  <definedNames/>
  <calcPr fullCalcOnLoad="1"/>
</workbook>
</file>

<file path=xl/sharedStrings.xml><?xml version="1.0" encoding="utf-8"?>
<sst xmlns="http://schemas.openxmlformats.org/spreadsheetml/2006/main" count="156" uniqueCount="145">
  <si>
    <t>ESTAT DE DESPESES</t>
  </si>
  <si>
    <t>APLIC.</t>
  </si>
  <si>
    <t>DESCRIPCIÓ</t>
  </si>
  <si>
    <t>Programa (tres dígits)</t>
  </si>
  <si>
    <t>160.0001</t>
  </si>
  <si>
    <t>Seguretat Social</t>
  </si>
  <si>
    <t>TOTAL CAPÍTOL 1</t>
  </si>
  <si>
    <t>202.0001</t>
  </si>
  <si>
    <t xml:space="preserve">Lloguers i cànons d'equips per a procés de dades </t>
  </si>
  <si>
    <t>210.0001</t>
  </si>
  <si>
    <t>212.0001</t>
  </si>
  <si>
    <t>Conservació, reparació i manteniment d'equips per a procés de dades</t>
  </si>
  <si>
    <t>213.0001</t>
  </si>
  <si>
    <t>Conservació, reparació i manteniment d'altre immobilitzat material</t>
  </si>
  <si>
    <t>220.0001</t>
  </si>
  <si>
    <t>Material ordinari no inventariable</t>
  </si>
  <si>
    <t>220.0002</t>
  </si>
  <si>
    <t>Premsa, revistes, llibres i altres publicacions</t>
  </si>
  <si>
    <t>221.0001</t>
  </si>
  <si>
    <t>Aigua i energia</t>
  </si>
  <si>
    <t>221.0089</t>
  </si>
  <si>
    <t>Altres subministraments</t>
  </si>
  <si>
    <t>222.0001</t>
  </si>
  <si>
    <t>222.0003</t>
  </si>
  <si>
    <t xml:space="preserve">Comunicacions mitjançant serveis de veu i dades adquirits a altres entitats </t>
  </si>
  <si>
    <t>224.0001</t>
  </si>
  <si>
    <t>Despeses d'assegurances</t>
  </si>
  <si>
    <t>225.0001</t>
  </si>
  <si>
    <t>Tributs</t>
  </si>
  <si>
    <t>226.0003</t>
  </si>
  <si>
    <t>Publicitat, difusió i campanyes institucionals</t>
  </si>
  <si>
    <t>226.0005</t>
  </si>
  <si>
    <t>Organització de reunions, conferències i cursos</t>
  </si>
  <si>
    <t>226.0011</t>
  </si>
  <si>
    <t>Formació del personal propi</t>
  </si>
  <si>
    <t>226.0089</t>
  </si>
  <si>
    <t>Altres despeses diverses</t>
  </si>
  <si>
    <t>227.0001</t>
  </si>
  <si>
    <t>Neteja i sanejament</t>
  </si>
  <si>
    <t>227.0089</t>
  </si>
  <si>
    <t>230.0001</t>
  </si>
  <si>
    <t>Dietes, locomoció i trasllats</t>
  </si>
  <si>
    <t>TOTAL CAPÍTOL 2</t>
  </si>
  <si>
    <t>310.0002</t>
  </si>
  <si>
    <t>342.0001</t>
  </si>
  <si>
    <t>TOTAL CAPÍTOL 3</t>
  </si>
  <si>
    <t>442.xxxx</t>
  </si>
  <si>
    <t>448.0001</t>
  </si>
  <si>
    <t>A altres entitats participades pel sector públic de la Generalitat</t>
  </si>
  <si>
    <t>483.0001</t>
  </si>
  <si>
    <t>Premis</t>
  </si>
  <si>
    <t>490.0001</t>
  </si>
  <si>
    <t>A l'exterior</t>
  </si>
  <si>
    <t>TOTAL CAPÍTOL 4</t>
  </si>
  <si>
    <t>620.0001</t>
  </si>
  <si>
    <t>Inversions en maquinària, instal·lacions i utillatge</t>
  </si>
  <si>
    <t>640.0001</t>
  </si>
  <si>
    <t>650.0001</t>
  </si>
  <si>
    <t>Inversions en equips de procés de dades</t>
  </si>
  <si>
    <t>TOTAL CAPÍTOL 6</t>
  </si>
  <si>
    <t>TOTAL DESPESES</t>
  </si>
  <si>
    <t>ESTAT D'INGRESSOS</t>
  </si>
  <si>
    <t>402.0019</t>
  </si>
  <si>
    <t>Altres transferències de l'Administració de l'Estat</t>
  </si>
  <si>
    <t>521.0001</t>
  </si>
  <si>
    <t>TOTAL CAPÍTOL 5</t>
  </si>
  <si>
    <t>702.0019</t>
  </si>
  <si>
    <t>De fundacions del sector públic de la Generalitat</t>
  </si>
  <si>
    <t>TOTAL CAPÍTOL 7</t>
  </si>
  <si>
    <t>910.0001</t>
  </si>
  <si>
    <t>TOTAL CAPÍTOL 9</t>
  </si>
  <si>
    <t>TOTAL INGRESSOS</t>
  </si>
  <si>
    <t xml:space="preserve">Despeses postals, missatgeria i altres similars </t>
  </si>
  <si>
    <t>443.xxxx</t>
  </si>
  <si>
    <t>TOTAL CAPÍTOL 8</t>
  </si>
  <si>
    <t>743.0001</t>
  </si>
  <si>
    <t>Interessos de préstecs en euros llarg termini fora del sector públic</t>
  </si>
  <si>
    <t>Prestacions d'altres serveis a entitats de dins del sector públic</t>
  </si>
  <si>
    <t>Altres interessos de dipòsit</t>
  </si>
  <si>
    <t>Comissions i altres despeses bancàries</t>
  </si>
  <si>
    <t>130.0001</t>
  </si>
  <si>
    <t>Personal laboral fix (Retribucions bàsiques)</t>
  </si>
  <si>
    <t>Conservació reparació i manteniment de terrenys, béns naturals, edificis i altres const.</t>
  </si>
  <si>
    <t>Altres treballs realitzats per persones físiques o jurídiques</t>
  </si>
  <si>
    <t>Inversions en mobiliari i estris per compte propi</t>
  </si>
  <si>
    <t>A consorcis del SP (nominatives) xxxx correspon a l'entitat, segons l'art. 3.1.a.1 de l'ordre</t>
  </si>
  <si>
    <t>A fundacions del SP (nominatives) xxxx correspon a l'entitat, segons l'art. 3.1.a.1 de l'ordre</t>
  </si>
  <si>
    <t>131.0001</t>
  </si>
  <si>
    <t>Personal laboral temporal (Retribucions bàsiques)</t>
  </si>
  <si>
    <t>132.0001</t>
  </si>
  <si>
    <t>Personal laboral d'alta direcció i assimilat (Retribucions bàsiques i altres remuneracions)</t>
  </si>
  <si>
    <t>PRESSUPOST 2017</t>
  </si>
  <si>
    <t>IMPORT 2017</t>
  </si>
  <si>
    <t>Del Departament d'Empresa i Coneixement</t>
  </si>
  <si>
    <t>410.0021</t>
  </si>
  <si>
    <t>710.0021</t>
  </si>
  <si>
    <t>830.0021</t>
  </si>
  <si>
    <t>203.0001</t>
  </si>
  <si>
    <t>Lloguers i cànons d'altre immobilitzar material</t>
  </si>
  <si>
    <t>221.0006</t>
  </si>
  <si>
    <t>Compres de mercaderies i matèries primeres</t>
  </si>
  <si>
    <t>226.0002</t>
  </si>
  <si>
    <t>226.0001</t>
  </si>
  <si>
    <t>Activitats de promoció</t>
  </si>
  <si>
    <t>226.0004</t>
  </si>
  <si>
    <t>Jurídics i contenciosos</t>
  </si>
  <si>
    <t>226.0007</t>
  </si>
  <si>
    <t>Publicacions als diaris oficials</t>
  </si>
  <si>
    <t>226.0010</t>
  </si>
  <si>
    <t>226.0033</t>
  </si>
  <si>
    <t>Desenvolupament de programa de seguretat i salut laboral</t>
  </si>
  <si>
    <t>226.0040</t>
  </si>
  <si>
    <t>Inscripcions a associacions</t>
  </si>
  <si>
    <t>227.0002</t>
  </si>
  <si>
    <t>Seguretat</t>
  </si>
  <si>
    <t>227.0008</t>
  </si>
  <si>
    <t>Intèrprets i traductors</t>
  </si>
  <si>
    <t>227.0012</t>
  </si>
  <si>
    <t>Auditories i control de Fons Europeus</t>
  </si>
  <si>
    <t>228.0002</t>
  </si>
  <si>
    <t>Serveis informàtics realitzats per altres entitats</t>
  </si>
  <si>
    <t>310.0001</t>
  </si>
  <si>
    <t>Interessos d'operacions de tresoreria</t>
  </si>
  <si>
    <t>312.0001</t>
  </si>
  <si>
    <t>Despeses de formalització de préstecs</t>
  </si>
  <si>
    <t>310.0005</t>
  </si>
  <si>
    <t>Interessos de préstecs en euros llarg termini de dintre del sector públic</t>
  </si>
  <si>
    <t>610.0001</t>
  </si>
  <si>
    <t>Inversions en edificis i altres construccions</t>
  </si>
  <si>
    <t xml:space="preserve">Cancel·lació de préstecs a llarg termini d'ens del sector públic en euros </t>
  </si>
  <si>
    <t>912.0001</t>
  </si>
  <si>
    <t xml:space="preserve">Cancel·lació de préstecs a llarg termini d'ens de fora del sector públic en euros </t>
  </si>
  <si>
    <t>7530 Consorci Parc de Recerca Biomèdica de Barcelona</t>
  </si>
  <si>
    <t>Altres ingressos diversos</t>
  </si>
  <si>
    <t>460.0009</t>
  </si>
  <si>
    <t>Altres transferències d'ajuntaments</t>
  </si>
  <si>
    <t>540.0001</t>
  </si>
  <si>
    <t>Lloguers de béns immobles</t>
  </si>
  <si>
    <t>540.0090</t>
  </si>
  <si>
    <t>Altres lloguers</t>
  </si>
  <si>
    <t>543.0009</t>
  </si>
  <si>
    <t>Concessions administratives</t>
  </si>
  <si>
    <t>Atencions protocolàries</t>
  </si>
  <si>
    <t>911.0002</t>
  </si>
  <si>
    <t>Préstecs a llarg termini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</si>
</sst>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#,##0.00_ ;\-#,##0.00\ "/>
    <numFmt numFmtId="168" formatCode="#,##0.0000"/>
    <numFmt numFmtId="169" formatCode="0.0%"/>
    <numFmt numFmtId="170" formatCode="[$-403]dddd\,\ d&quot; / &quot;mmmm&quot; / &quot;yyyy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ourier"/>
      <family val="3"/>
    </font>
    <font>
      <sz val="8"/>
      <name val="Arial"/>
      <family val="2"/>
    </font>
    <font>
      <b/>
      <sz val="18"/>
      <color indexed="18"/>
      <name val="Comic Sans MS"/>
      <family val="4"/>
    </font>
    <font>
      <sz val="18"/>
      <name val="Arial"/>
      <family val="2"/>
    </font>
    <font>
      <b/>
      <sz val="12"/>
      <name val="Comic Sans MS"/>
      <family val="4"/>
    </font>
    <font>
      <sz val="10"/>
      <name val="Comic Sans MS"/>
      <family val="4"/>
    </font>
    <font>
      <b/>
      <sz val="12"/>
      <color indexed="18"/>
      <name val="Comic Sans MS"/>
      <family val="4"/>
    </font>
    <font>
      <sz val="12"/>
      <name val="Arial"/>
      <family val="2"/>
    </font>
    <font>
      <b/>
      <sz val="10"/>
      <name val="Comic Sans MS"/>
      <family val="4"/>
    </font>
    <font>
      <b/>
      <sz val="11"/>
      <name val="Comic Sans MS"/>
      <family val="4"/>
    </font>
    <font>
      <b/>
      <sz val="10"/>
      <color indexed="17"/>
      <name val="Comic Sans MS"/>
      <family val="4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37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49" fontId="11" fillId="33" borderId="0" xfId="0" applyNumberFormat="1" applyFont="1" applyFill="1" applyBorder="1" applyAlignment="1">
      <alignment horizontal="center" vertical="center"/>
    </xf>
    <xf numFmtId="4" fontId="11" fillId="33" borderId="0" xfId="0" applyNumberFormat="1" applyFont="1" applyFill="1" applyBorder="1" applyAlignment="1">
      <alignment vertical="center"/>
    </xf>
    <xf numFmtId="4" fontId="11" fillId="33" borderId="0" xfId="0" applyNumberFormat="1" applyFont="1" applyFill="1" applyBorder="1" applyAlignment="1">
      <alignment horizontal="right" vertical="center" wrapText="1"/>
    </xf>
    <xf numFmtId="49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4" fontId="7" fillId="0" borderId="0" xfId="0" applyNumberFormat="1" applyFont="1" applyFill="1" applyBorder="1" applyAlignment="1">
      <alignment horizontal="right"/>
    </xf>
    <xf numFmtId="168" fontId="0" fillId="0" borderId="0" xfId="54" applyNumberFormat="1" applyFont="1" applyBorder="1" applyAlignment="1" quotePrefix="1">
      <alignment horizontal="left"/>
      <protection/>
    </xf>
    <xf numFmtId="37" fontId="0" fillId="0" borderId="0" xfId="54" applyNumberFormat="1" applyFont="1" applyBorder="1" applyAlignment="1" applyProtection="1">
      <alignment horizontal="left"/>
      <protection/>
    </xf>
    <xf numFmtId="4" fontId="0" fillId="0" borderId="0" xfId="54" applyNumberFormat="1" applyFont="1" applyBorder="1" applyAlignment="1">
      <alignment horizontal="right"/>
      <protection/>
    </xf>
    <xf numFmtId="49" fontId="11" fillId="34" borderId="10" xfId="0" applyNumberFormat="1" applyFont="1" applyFill="1" applyBorder="1" applyAlignment="1">
      <alignment horizontal="center"/>
    </xf>
    <xf numFmtId="0" fontId="11" fillId="34" borderId="11" xfId="0" applyFont="1" applyFill="1" applyBorder="1" applyAlignment="1">
      <alignment horizontal="center"/>
    </xf>
    <xf numFmtId="4" fontId="11" fillId="34" borderId="12" xfId="0" applyNumberFormat="1" applyFont="1" applyFill="1" applyBorder="1" applyAlignment="1">
      <alignment horizontal="right"/>
    </xf>
    <xf numFmtId="4" fontId="0" fillId="0" borderId="0" xfId="54" applyNumberFormat="1" applyFont="1" applyBorder="1" applyAlignment="1" applyProtection="1">
      <alignment horizontal="right"/>
      <protection/>
    </xf>
    <xf numFmtId="37" fontId="0" fillId="0" borderId="0" xfId="54" applyFont="1" applyBorder="1">
      <alignment/>
      <protection/>
    </xf>
    <xf numFmtId="37" fontId="0" fillId="0" borderId="0" xfId="54" applyNumberFormat="1" applyFont="1" applyBorder="1" applyAlignment="1" applyProtection="1" quotePrefix="1">
      <alignment horizontal="left"/>
      <protection/>
    </xf>
    <xf numFmtId="4" fontId="0" fillId="0" borderId="0" xfId="54" applyNumberFormat="1" applyFont="1" applyAlignment="1">
      <alignment horizontal="right"/>
      <protection/>
    </xf>
    <xf numFmtId="49" fontId="12" fillId="34" borderId="10" xfId="0" applyNumberFormat="1" applyFont="1" applyFill="1" applyBorder="1" applyAlignment="1">
      <alignment horizontal="center"/>
    </xf>
    <xf numFmtId="0" fontId="12" fillId="34" borderId="11" xfId="0" applyFont="1" applyFill="1" applyBorder="1" applyAlignment="1">
      <alignment horizontal="center"/>
    </xf>
    <xf numFmtId="4" fontId="12" fillId="34" borderId="12" xfId="0" applyNumberFormat="1" applyFont="1" applyFill="1" applyBorder="1" applyAlignment="1">
      <alignment horizontal="right"/>
    </xf>
    <xf numFmtId="49" fontId="13" fillId="0" borderId="0" xfId="0" applyNumberFormat="1" applyFont="1" applyFill="1" applyBorder="1" applyAlignment="1">
      <alignment horizontal="center" vertical="center"/>
    </xf>
    <xf numFmtId="4" fontId="13" fillId="0" borderId="0" xfId="0" applyNumberFormat="1" applyFont="1" applyFill="1" applyBorder="1" applyAlignment="1">
      <alignment horizontal="right" vertical="center" wrapText="1"/>
    </xf>
    <xf numFmtId="168" fontId="0" fillId="0" borderId="0" xfId="54" applyNumberFormat="1" applyFont="1" applyBorder="1" applyAlignment="1">
      <alignment horizontal="left"/>
      <protection/>
    </xf>
    <xf numFmtId="37" fontId="0" fillId="0" borderId="0" xfId="54" applyNumberFormat="1" applyFont="1" applyFill="1" applyBorder="1" applyAlignment="1" applyProtection="1">
      <alignment horizontal="left"/>
      <protection/>
    </xf>
    <xf numFmtId="4" fontId="11" fillId="34" borderId="11" xfId="0" applyNumberFormat="1" applyFont="1" applyFill="1" applyBorder="1" applyAlignment="1">
      <alignment horizontal="right"/>
    </xf>
    <xf numFmtId="49" fontId="8" fillId="0" borderId="0" xfId="0" applyNumberFormat="1" applyFont="1" applyAlignment="1">
      <alignment/>
    </xf>
    <xf numFmtId="4" fontId="8" fillId="0" borderId="0" xfId="0" applyNumberFormat="1" applyFont="1" applyAlignment="1">
      <alignment horizontal="right"/>
    </xf>
    <xf numFmtId="49" fontId="0" fillId="0" borderId="0" xfId="0" applyNumberFormat="1" applyFont="1" applyFill="1" applyBorder="1" applyAlignment="1">
      <alignment horizontal="left"/>
    </xf>
    <xf numFmtId="4" fontId="0" fillId="0" borderId="0" xfId="54" applyNumberFormat="1" applyFont="1" applyFill="1" applyBorder="1" applyAlignment="1">
      <alignment horizontal="right"/>
      <protection/>
    </xf>
    <xf numFmtId="4" fontId="0" fillId="0" borderId="0" xfId="0" applyNumberFormat="1" applyFont="1" applyAlignment="1">
      <alignment/>
    </xf>
    <xf numFmtId="168" fontId="0" fillId="0" borderId="0" xfId="54" applyNumberFormat="1" applyFont="1" applyFill="1" applyBorder="1" applyAlignment="1" quotePrefix="1">
      <alignment horizontal="left"/>
      <protection/>
    </xf>
    <xf numFmtId="4" fontId="11" fillId="33" borderId="12" xfId="0" applyNumberFormat="1" applyFont="1" applyFill="1" applyBorder="1" applyAlignment="1">
      <alignment horizontal="right" vertical="center" wrapText="1"/>
    </xf>
    <xf numFmtId="4" fontId="0" fillId="0" borderId="0" xfId="0" applyNumberFormat="1" applyAlignment="1">
      <alignment/>
    </xf>
    <xf numFmtId="49" fontId="5" fillId="35" borderId="0" xfId="0" applyNumberFormat="1" applyFont="1" applyFill="1" applyAlignment="1">
      <alignment horizontal="center"/>
    </xf>
    <xf numFmtId="0" fontId="6" fillId="0" borderId="0" xfId="0" applyFont="1" applyAlignment="1">
      <alignment horizontal="center"/>
    </xf>
    <xf numFmtId="49" fontId="7" fillId="33" borderId="0" xfId="0" applyNumberFormat="1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49" fontId="9" fillId="35" borderId="0" xfId="0" applyNumberFormat="1" applyFont="1" applyFill="1" applyAlignment="1">
      <alignment horizontal="center"/>
    </xf>
    <xf numFmtId="0" fontId="10" fillId="0" borderId="0" xfId="0" applyFont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Pressupost (3)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4"/>
  <sheetViews>
    <sheetView tabSelected="1" zoomScalePageLayoutView="0" workbookViewId="0" topLeftCell="A1">
      <selection activeCell="G88" sqref="G88"/>
    </sheetView>
  </sheetViews>
  <sheetFormatPr defaultColWidth="11.421875" defaultRowHeight="12.75"/>
  <cols>
    <col min="1" max="1" width="14.00390625" style="0" customWidth="1"/>
    <col min="2" max="2" width="75.8515625" style="0" customWidth="1"/>
    <col min="3" max="3" width="18.7109375" style="0" customWidth="1"/>
  </cols>
  <sheetData>
    <row r="1" spans="1:3" ht="29.25">
      <c r="A1" s="35" t="s">
        <v>91</v>
      </c>
      <c r="B1" s="36"/>
      <c r="C1" s="36"/>
    </row>
    <row r="2" spans="1:3" ht="19.5">
      <c r="A2" s="37" t="s">
        <v>132</v>
      </c>
      <c r="B2" s="38"/>
      <c r="C2" s="38"/>
    </row>
    <row r="3" spans="1:3" ht="15">
      <c r="A3" s="1"/>
      <c r="B3" s="1"/>
      <c r="C3" s="2"/>
    </row>
    <row r="4" spans="1:3" ht="19.5">
      <c r="A4" s="39" t="s">
        <v>0</v>
      </c>
      <c r="B4" s="40"/>
      <c r="C4" s="40"/>
    </row>
    <row r="5" spans="1:3" ht="16.5">
      <c r="A5" s="3" t="s">
        <v>1</v>
      </c>
      <c r="B5" s="4" t="s">
        <v>2</v>
      </c>
      <c r="C5" s="5" t="s">
        <v>92</v>
      </c>
    </row>
    <row r="6" spans="1:3" ht="19.5">
      <c r="A6" s="6"/>
      <c r="B6" s="7" t="s">
        <v>3</v>
      </c>
      <c r="C6" s="8"/>
    </row>
    <row r="7" spans="1:3" ht="12.75">
      <c r="A7" s="9" t="s">
        <v>80</v>
      </c>
      <c r="B7" s="10" t="s">
        <v>81</v>
      </c>
      <c r="C7" s="30">
        <v>1090867.47</v>
      </c>
    </row>
    <row r="8" spans="1:3" ht="12.75">
      <c r="A8" s="9" t="s">
        <v>87</v>
      </c>
      <c r="B8" s="10" t="s">
        <v>88</v>
      </c>
      <c r="C8" s="30">
        <v>138988.37</v>
      </c>
    </row>
    <row r="9" spans="1:3" ht="12.75">
      <c r="A9" s="9" t="s">
        <v>89</v>
      </c>
      <c r="B9" s="10" t="s">
        <v>90</v>
      </c>
      <c r="C9" s="30">
        <v>123949.35</v>
      </c>
    </row>
    <row r="10" spans="1:3" ht="12.75">
      <c r="A10" s="9" t="s">
        <v>4</v>
      </c>
      <c r="B10" s="10" t="s">
        <v>5</v>
      </c>
      <c r="C10" s="11">
        <v>370718.04</v>
      </c>
    </row>
    <row r="11" spans="1:3" ht="16.5">
      <c r="A11" s="12"/>
      <c r="B11" s="13" t="s">
        <v>6</v>
      </c>
      <c r="C11" s="14">
        <f>SUM(C7:C10)</f>
        <v>1724523.23</v>
      </c>
    </row>
    <row r="12" spans="1:3" ht="12.75">
      <c r="A12" s="9" t="s">
        <v>7</v>
      </c>
      <c r="B12" s="10" t="s">
        <v>8</v>
      </c>
      <c r="C12" s="15">
        <v>3200</v>
      </c>
    </row>
    <row r="13" spans="1:3" ht="12.75">
      <c r="A13" s="9" t="s">
        <v>97</v>
      </c>
      <c r="B13" s="10" t="s">
        <v>98</v>
      </c>
      <c r="C13" s="15">
        <v>6195</v>
      </c>
    </row>
    <row r="14" spans="1:3" ht="12.75">
      <c r="A14" s="9" t="s">
        <v>9</v>
      </c>
      <c r="B14" s="16" t="s">
        <v>82</v>
      </c>
      <c r="C14" s="11">
        <v>838811.48</v>
      </c>
    </row>
    <row r="15" spans="1:3" ht="12.75">
      <c r="A15" s="9" t="s">
        <v>10</v>
      </c>
      <c r="B15" s="10" t="s">
        <v>11</v>
      </c>
      <c r="C15" s="11">
        <v>15000</v>
      </c>
    </row>
    <row r="16" spans="1:3" ht="12.75">
      <c r="A16" s="9" t="s">
        <v>12</v>
      </c>
      <c r="B16" s="16" t="s">
        <v>13</v>
      </c>
      <c r="C16" s="11">
        <v>317647.48</v>
      </c>
    </row>
    <row r="17" spans="1:3" ht="12.75">
      <c r="A17" s="9" t="s">
        <v>14</v>
      </c>
      <c r="B17" s="10" t="s">
        <v>15</v>
      </c>
      <c r="C17" s="11">
        <v>24000</v>
      </c>
    </row>
    <row r="18" spans="1:3" ht="12.75">
      <c r="A18" s="9" t="s">
        <v>16</v>
      </c>
      <c r="B18" s="10" t="s">
        <v>17</v>
      </c>
      <c r="C18" s="11">
        <v>2300</v>
      </c>
    </row>
    <row r="19" spans="1:3" ht="12.75">
      <c r="A19" s="9" t="s">
        <v>18</v>
      </c>
      <c r="B19" s="10" t="s">
        <v>19</v>
      </c>
      <c r="C19" s="11">
        <v>1645000</v>
      </c>
    </row>
    <row r="20" spans="1:3" ht="12.75">
      <c r="A20" s="9" t="s">
        <v>99</v>
      </c>
      <c r="B20" s="10" t="s">
        <v>100</v>
      </c>
      <c r="C20" s="11">
        <v>40600</v>
      </c>
    </row>
    <row r="21" spans="1:3" ht="12.75">
      <c r="A21" s="9" t="s">
        <v>20</v>
      </c>
      <c r="B21" s="10" t="s">
        <v>21</v>
      </c>
      <c r="C21" s="11">
        <f>123500+1413400</f>
        <v>1536900</v>
      </c>
    </row>
    <row r="22" spans="1:3" ht="12.75">
      <c r="A22" s="9" t="s">
        <v>22</v>
      </c>
      <c r="B22" s="10" t="s">
        <v>72</v>
      </c>
      <c r="C22" s="11">
        <v>8600</v>
      </c>
    </row>
    <row r="23" spans="1:3" ht="12.75">
      <c r="A23" s="9" t="s">
        <v>23</v>
      </c>
      <c r="B23" s="10" t="s">
        <v>24</v>
      </c>
      <c r="C23" s="11">
        <v>19020</v>
      </c>
    </row>
    <row r="24" spans="1:3" ht="12.75">
      <c r="A24" s="9" t="s">
        <v>25</v>
      </c>
      <c r="B24" s="10" t="s">
        <v>26</v>
      </c>
      <c r="C24" s="11">
        <v>193385.85</v>
      </c>
    </row>
    <row r="25" spans="1:3" ht="12.75">
      <c r="A25" s="9" t="s">
        <v>27</v>
      </c>
      <c r="B25" s="17" t="s">
        <v>28</v>
      </c>
      <c r="C25" s="11">
        <v>304250</v>
      </c>
    </row>
    <row r="26" spans="1:3" ht="12.75">
      <c r="A26" s="9" t="s">
        <v>102</v>
      </c>
      <c r="B26" s="17" t="s">
        <v>103</v>
      </c>
      <c r="C26" s="11">
        <v>44700</v>
      </c>
    </row>
    <row r="27" spans="1:3" ht="12.75">
      <c r="A27" s="9" t="s">
        <v>101</v>
      </c>
      <c r="B27" s="17" t="s">
        <v>142</v>
      </c>
      <c r="C27" s="11">
        <v>0</v>
      </c>
    </row>
    <row r="28" spans="1:3" ht="12.75">
      <c r="A28" s="9" t="s">
        <v>29</v>
      </c>
      <c r="B28" s="10" t="s">
        <v>30</v>
      </c>
      <c r="C28" s="11">
        <v>45700</v>
      </c>
    </row>
    <row r="29" spans="1:3" ht="12.75">
      <c r="A29" s="9" t="s">
        <v>104</v>
      </c>
      <c r="B29" s="10" t="s">
        <v>105</v>
      </c>
      <c r="C29" s="11">
        <v>43000</v>
      </c>
    </row>
    <row r="30" spans="1:3" ht="12.75">
      <c r="A30" s="9" t="s">
        <v>31</v>
      </c>
      <c r="B30" s="10" t="s">
        <v>32</v>
      </c>
      <c r="C30" s="11">
        <v>121660</v>
      </c>
    </row>
    <row r="31" spans="1:3" ht="12.75">
      <c r="A31" s="9" t="s">
        <v>106</v>
      </c>
      <c r="B31" s="10" t="s">
        <v>107</v>
      </c>
      <c r="C31" s="11">
        <v>10000</v>
      </c>
    </row>
    <row r="32" spans="1:3" ht="12.75">
      <c r="A32" s="9" t="s">
        <v>108</v>
      </c>
      <c r="B32" s="10" t="s">
        <v>50</v>
      </c>
      <c r="C32" s="11">
        <v>4000</v>
      </c>
    </row>
    <row r="33" spans="1:3" ht="12.75">
      <c r="A33" s="9" t="s">
        <v>33</v>
      </c>
      <c r="B33" s="16" t="s">
        <v>34</v>
      </c>
      <c r="C33" s="11">
        <v>31000</v>
      </c>
    </row>
    <row r="34" spans="1:3" ht="12.75">
      <c r="A34" s="9" t="s">
        <v>109</v>
      </c>
      <c r="B34" s="16" t="s">
        <v>110</v>
      </c>
      <c r="C34" s="11">
        <v>23560.85</v>
      </c>
    </row>
    <row r="35" spans="1:3" ht="12.75">
      <c r="A35" s="9" t="s">
        <v>111</v>
      </c>
      <c r="B35" s="16" t="s">
        <v>112</v>
      </c>
      <c r="C35" s="11">
        <v>7237.28</v>
      </c>
    </row>
    <row r="36" spans="1:3" ht="12.75">
      <c r="A36" s="9" t="s">
        <v>35</v>
      </c>
      <c r="B36" s="10" t="s">
        <v>36</v>
      </c>
      <c r="C36" s="11">
        <v>12916.3</v>
      </c>
    </row>
    <row r="37" spans="1:3" ht="12.75">
      <c r="A37" s="9" t="s">
        <v>37</v>
      </c>
      <c r="B37" s="10" t="s">
        <v>38</v>
      </c>
      <c r="C37" s="11">
        <v>633506</v>
      </c>
    </row>
    <row r="38" spans="1:3" ht="12.75">
      <c r="A38" s="9" t="s">
        <v>113</v>
      </c>
      <c r="B38" s="10" t="s">
        <v>114</v>
      </c>
      <c r="C38" s="11">
        <v>254000</v>
      </c>
    </row>
    <row r="39" spans="1:3" ht="12.75">
      <c r="A39" s="9" t="s">
        <v>115</v>
      </c>
      <c r="B39" s="10" t="s">
        <v>116</v>
      </c>
      <c r="C39" s="11">
        <v>7500</v>
      </c>
    </row>
    <row r="40" spans="1:3" ht="12.75">
      <c r="A40" s="9" t="s">
        <v>117</v>
      </c>
      <c r="B40" s="10" t="s">
        <v>118</v>
      </c>
      <c r="C40" s="11">
        <v>22500</v>
      </c>
    </row>
    <row r="41" spans="1:3" ht="12.75">
      <c r="A41" s="9" t="s">
        <v>39</v>
      </c>
      <c r="B41" s="10" t="s">
        <v>83</v>
      </c>
      <c r="C41" s="11">
        <v>153002.35</v>
      </c>
    </row>
    <row r="42" spans="1:3" ht="12.75">
      <c r="A42" s="9" t="s">
        <v>119</v>
      </c>
      <c r="B42" s="10" t="s">
        <v>120</v>
      </c>
      <c r="C42" s="31">
        <v>22810.95</v>
      </c>
    </row>
    <row r="43" spans="1:3" ht="12.75">
      <c r="A43" s="9" t="s">
        <v>40</v>
      </c>
      <c r="B43" s="10" t="s">
        <v>41</v>
      </c>
      <c r="C43" s="11">
        <v>6800</v>
      </c>
    </row>
    <row r="44" spans="1:3" ht="16.5">
      <c r="A44" s="12"/>
      <c r="B44" s="13" t="s">
        <v>42</v>
      </c>
      <c r="C44" s="14">
        <f>SUM(C12:C43)</f>
        <v>6398803.539999999</v>
      </c>
    </row>
    <row r="45" spans="1:3" ht="12.75">
      <c r="A45" s="9" t="s">
        <v>121</v>
      </c>
      <c r="B45" s="16" t="s">
        <v>122</v>
      </c>
      <c r="C45" s="11">
        <v>188622.04</v>
      </c>
    </row>
    <row r="46" spans="1:3" ht="12.75">
      <c r="A46" s="9" t="s">
        <v>43</v>
      </c>
      <c r="B46" s="16" t="s">
        <v>76</v>
      </c>
      <c r="C46" s="18">
        <v>217000</v>
      </c>
    </row>
    <row r="47" spans="1:3" ht="12.75">
      <c r="A47" s="9" t="s">
        <v>125</v>
      </c>
      <c r="B47" s="16" t="s">
        <v>126</v>
      </c>
      <c r="C47" s="18">
        <v>465521.44</v>
      </c>
    </row>
    <row r="48" spans="1:3" ht="12.75">
      <c r="A48" s="9" t="s">
        <v>123</v>
      </c>
      <c r="B48" s="16" t="s">
        <v>124</v>
      </c>
      <c r="C48" s="11">
        <v>23383.7</v>
      </c>
    </row>
    <row r="49" spans="1:3" ht="12.75">
      <c r="A49" s="9" t="s">
        <v>44</v>
      </c>
      <c r="B49" s="16" t="s">
        <v>79</v>
      </c>
      <c r="C49" s="18">
        <f>29305.32+28000</f>
        <v>57305.32</v>
      </c>
    </row>
    <row r="50" spans="1:3" ht="16.5">
      <c r="A50" s="12"/>
      <c r="B50" s="13" t="s">
        <v>45</v>
      </c>
      <c r="C50" s="14">
        <f>SUM(C45:C49)</f>
        <v>951832.4999999999</v>
      </c>
    </row>
    <row r="51" spans="1:3" ht="12.75">
      <c r="A51" s="9" t="s">
        <v>46</v>
      </c>
      <c r="B51" s="16" t="s">
        <v>85</v>
      </c>
      <c r="C51" s="11">
        <v>0</v>
      </c>
    </row>
    <row r="52" spans="1:3" ht="12.75">
      <c r="A52" s="24" t="s">
        <v>73</v>
      </c>
      <c r="B52" s="16" t="s">
        <v>86</v>
      </c>
      <c r="C52" s="11">
        <v>0</v>
      </c>
    </row>
    <row r="53" spans="1:3" ht="12.75">
      <c r="A53" s="9" t="s">
        <v>47</v>
      </c>
      <c r="B53" s="16" t="s">
        <v>48</v>
      </c>
      <c r="C53" s="11">
        <v>0</v>
      </c>
    </row>
    <row r="54" spans="1:3" ht="12.75">
      <c r="A54" s="9" t="s">
        <v>49</v>
      </c>
      <c r="B54" s="16" t="s">
        <v>50</v>
      </c>
      <c r="C54" s="11">
        <v>0</v>
      </c>
    </row>
    <row r="55" spans="1:3" ht="12.75">
      <c r="A55" s="9" t="s">
        <v>51</v>
      </c>
      <c r="B55" s="16" t="s">
        <v>52</v>
      </c>
      <c r="C55" s="11">
        <v>0</v>
      </c>
    </row>
    <row r="56" spans="1:3" ht="16.5">
      <c r="A56" s="12"/>
      <c r="B56" s="13" t="s">
        <v>53</v>
      </c>
      <c r="C56" s="14">
        <f>SUM(C51:C55)</f>
        <v>0</v>
      </c>
    </row>
    <row r="57" spans="1:3" ht="12.75">
      <c r="A57" s="9" t="s">
        <v>127</v>
      </c>
      <c r="B57" s="10" t="s">
        <v>128</v>
      </c>
      <c r="C57" s="30">
        <v>156926.95</v>
      </c>
    </row>
    <row r="58" spans="1:3" ht="12.75">
      <c r="A58" s="9" t="s">
        <v>54</v>
      </c>
      <c r="B58" s="10" t="s">
        <v>55</v>
      </c>
      <c r="C58" s="11">
        <v>331300</v>
      </c>
    </row>
    <row r="59" spans="1:3" ht="12.75">
      <c r="A59" s="9" t="s">
        <v>56</v>
      </c>
      <c r="B59" s="10" t="s">
        <v>84</v>
      </c>
      <c r="C59" s="11">
        <v>0</v>
      </c>
    </row>
    <row r="60" spans="1:3" ht="12.75">
      <c r="A60" s="9" t="s">
        <v>57</v>
      </c>
      <c r="B60" s="10" t="s">
        <v>58</v>
      </c>
      <c r="C60" s="11">
        <v>109600</v>
      </c>
    </row>
    <row r="61" spans="1:3" ht="16.5">
      <c r="A61" s="12"/>
      <c r="B61" s="13" t="s">
        <v>59</v>
      </c>
      <c r="C61" s="14">
        <f>SUM(C57:C60)</f>
        <v>597826.95</v>
      </c>
    </row>
    <row r="62" spans="1:3" ht="12.75">
      <c r="A62" s="32" t="s">
        <v>69</v>
      </c>
      <c r="B62" s="25" t="s">
        <v>129</v>
      </c>
      <c r="C62" s="30">
        <v>2874813.3</v>
      </c>
    </row>
    <row r="63" spans="1:3" ht="12.75">
      <c r="A63" s="9" t="s">
        <v>130</v>
      </c>
      <c r="B63" s="10" t="s">
        <v>131</v>
      </c>
      <c r="C63" s="30">
        <f>1986982.67+1179307.56</f>
        <v>3166290.23</v>
      </c>
    </row>
    <row r="64" spans="1:3" ht="16.5">
      <c r="A64" s="12"/>
      <c r="B64" s="13" t="s">
        <v>70</v>
      </c>
      <c r="C64" s="33">
        <f>SUM(C62:C63)</f>
        <v>6041103.529999999</v>
      </c>
    </row>
    <row r="65" spans="1:3" ht="12.75">
      <c r="A65" s="9"/>
      <c r="B65" s="10"/>
      <c r="C65" s="30"/>
    </row>
    <row r="66" spans="1:3" ht="18">
      <c r="A66" s="19"/>
      <c r="B66" s="20" t="s">
        <v>60</v>
      </c>
      <c r="C66" s="21">
        <f>C11+C44+C50+C56+C61+C64</f>
        <v>15714089.749999998</v>
      </c>
    </row>
    <row r="67" spans="1:3" ht="15">
      <c r="A67" s="1"/>
      <c r="B67" s="1"/>
      <c r="C67" s="2"/>
    </row>
    <row r="68" spans="1:3" ht="19.5">
      <c r="A68" s="39" t="s">
        <v>61</v>
      </c>
      <c r="B68" s="40"/>
      <c r="C68" s="40"/>
    </row>
    <row r="69" spans="1:3" ht="16.5">
      <c r="A69" s="3" t="s">
        <v>1</v>
      </c>
      <c r="B69" s="4" t="s">
        <v>2</v>
      </c>
      <c r="C69" s="5" t="s">
        <v>92</v>
      </c>
    </row>
    <row r="70" spans="1:3" ht="19.5">
      <c r="A70" s="22"/>
      <c r="B70" s="7" t="s">
        <v>3</v>
      </c>
      <c r="C70" s="23"/>
    </row>
    <row r="71" spans="1:3" ht="12.75">
      <c r="A71" s="24" t="str">
        <f>"319.0009"</f>
        <v>319.0009</v>
      </c>
      <c r="B71" s="25" t="s">
        <v>77</v>
      </c>
      <c r="C71" s="11">
        <f>1256272.26+1700000</f>
        <v>2956272.26</v>
      </c>
    </row>
    <row r="72" spans="1:3" ht="12.75">
      <c r="A72" s="24" t="str">
        <f>"399.0009"</f>
        <v>399.0009</v>
      </c>
      <c r="B72" s="25" t="s">
        <v>133</v>
      </c>
      <c r="C72" s="11">
        <v>1097775</v>
      </c>
    </row>
    <row r="73" spans="1:3" ht="16.5">
      <c r="A73" s="12"/>
      <c r="B73" s="13" t="s">
        <v>45</v>
      </c>
      <c r="C73" s="14">
        <f>SUM(C71:C72)</f>
        <v>4054047.26</v>
      </c>
    </row>
    <row r="74" spans="1:3" ht="12.75">
      <c r="A74" s="9" t="s">
        <v>62</v>
      </c>
      <c r="B74" s="10" t="s">
        <v>63</v>
      </c>
      <c r="C74" s="11">
        <v>15000</v>
      </c>
    </row>
    <row r="75" spans="1:3" ht="12.75">
      <c r="A75" s="9" t="s">
        <v>94</v>
      </c>
      <c r="B75" s="16" t="s">
        <v>93</v>
      </c>
      <c r="C75" s="11">
        <v>465521.44</v>
      </c>
    </row>
    <row r="76" spans="1:3" ht="12.75">
      <c r="A76" s="9" t="s">
        <v>134</v>
      </c>
      <c r="B76" s="16" t="s">
        <v>135</v>
      </c>
      <c r="C76" s="11">
        <v>15000</v>
      </c>
    </row>
    <row r="77" spans="1:3" ht="16.5">
      <c r="A77" s="12"/>
      <c r="B77" s="13" t="s">
        <v>53</v>
      </c>
      <c r="C77" s="14">
        <f>SUM(C74:C76)</f>
        <v>495521.44</v>
      </c>
    </row>
    <row r="78" spans="1:3" ht="12.75">
      <c r="A78" s="9" t="s">
        <v>64</v>
      </c>
      <c r="B78" s="16" t="s">
        <v>78</v>
      </c>
      <c r="C78" s="11">
        <v>7500</v>
      </c>
    </row>
    <row r="79" spans="1:3" ht="12.75">
      <c r="A79" s="9" t="s">
        <v>136</v>
      </c>
      <c r="B79" s="16" t="s">
        <v>137</v>
      </c>
      <c r="C79" s="15">
        <f>6113492.89+50000</f>
        <v>6163492.89</v>
      </c>
    </row>
    <row r="80" spans="1:3" ht="12.75">
      <c r="A80" s="9" t="s">
        <v>138</v>
      </c>
      <c r="B80" s="16" t="s">
        <v>139</v>
      </c>
      <c r="C80" s="15">
        <f>943150.14+516700.8</f>
        <v>1459850.94</v>
      </c>
    </row>
    <row r="81" spans="1:3" ht="12.75">
      <c r="A81" s="9" t="s">
        <v>140</v>
      </c>
      <c r="B81" s="16" t="s">
        <v>141</v>
      </c>
      <c r="C81" s="15">
        <v>16000</v>
      </c>
    </row>
    <row r="82" spans="1:3" ht="16.5">
      <c r="A82" s="12"/>
      <c r="B82" s="13" t="s">
        <v>65</v>
      </c>
      <c r="C82" s="14">
        <f>SUM(C78:C81)</f>
        <v>7646843.83</v>
      </c>
    </row>
    <row r="83" spans="1:3" ht="12.75">
      <c r="A83" s="9" t="s">
        <v>66</v>
      </c>
      <c r="B83" s="10" t="s">
        <v>63</v>
      </c>
      <c r="C83" s="15">
        <v>0</v>
      </c>
    </row>
    <row r="84" spans="1:3" ht="12.75">
      <c r="A84" s="9" t="s">
        <v>95</v>
      </c>
      <c r="B84" s="16" t="s">
        <v>93</v>
      </c>
      <c r="C84" s="15">
        <v>0</v>
      </c>
    </row>
    <row r="85" spans="1:6" ht="12.75">
      <c r="A85" s="9" t="s">
        <v>75</v>
      </c>
      <c r="B85" s="10" t="s">
        <v>67</v>
      </c>
      <c r="C85" s="15">
        <v>0</v>
      </c>
      <c r="E85" s="9"/>
      <c r="F85" s="16"/>
    </row>
    <row r="86" spans="1:3" ht="16.5">
      <c r="A86" s="12"/>
      <c r="B86" s="13" t="s">
        <v>68</v>
      </c>
      <c r="C86" s="14">
        <f>SUM(C83:C85)</f>
        <v>0</v>
      </c>
    </row>
    <row r="87" spans="1:3" ht="12.75">
      <c r="A87" s="29" t="s">
        <v>96</v>
      </c>
      <c r="B87" s="16" t="s">
        <v>93</v>
      </c>
      <c r="C87" s="15">
        <v>1179307.56</v>
      </c>
    </row>
    <row r="88" spans="1:3" ht="16.5">
      <c r="A88" s="12"/>
      <c r="B88" s="13" t="s">
        <v>74</v>
      </c>
      <c r="C88" s="14">
        <f>SUM(C87)</f>
        <v>1179307.56</v>
      </c>
    </row>
    <row r="89" spans="1:3" ht="12.75">
      <c r="A89" s="9" t="s">
        <v>143</v>
      </c>
      <c r="B89" s="10" t="s">
        <v>144</v>
      </c>
      <c r="C89" s="15">
        <v>2338369.66</v>
      </c>
    </row>
    <row r="90" spans="1:3" ht="16.5">
      <c r="A90" s="12"/>
      <c r="B90" s="13" t="s">
        <v>70</v>
      </c>
      <c r="C90" s="26">
        <f>SUM(C89:C89)</f>
        <v>2338369.66</v>
      </c>
    </row>
    <row r="91" spans="1:3" ht="15">
      <c r="A91" s="27"/>
      <c r="B91" s="1"/>
      <c r="C91" s="28"/>
    </row>
    <row r="92" spans="1:3" ht="18">
      <c r="A92" s="19"/>
      <c r="B92" s="20" t="s">
        <v>71</v>
      </c>
      <c r="C92" s="21">
        <f>+C73+C77+C82+C86+C90+C88</f>
        <v>15714089.750000002</v>
      </c>
    </row>
    <row r="94" ht="12.75">
      <c r="C94" s="34">
        <f>+C66-C92</f>
        <v>0</v>
      </c>
    </row>
  </sheetData>
  <sheetProtection/>
  <mergeCells count="4">
    <mergeCell ref="A1:C1"/>
    <mergeCell ref="A2:C2"/>
    <mergeCell ref="A4:C4"/>
    <mergeCell ref="A68:C68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DURSI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alsina</dc:creator>
  <cp:keywords/>
  <dc:description/>
  <cp:lastModifiedBy>evarp</cp:lastModifiedBy>
  <cp:lastPrinted>2016-09-06T13:13:39Z</cp:lastPrinted>
  <dcterms:created xsi:type="dcterms:W3CDTF">2011-02-18T10:37:22Z</dcterms:created>
  <dcterms:modified xsi:type="dcterms:W3CDTF">2018-01-09T07:58:05Z</dcterms:modified>
  <cp:category/>
  <cp:version/>
  <cp:contentType/>
  <cp:contentStatus/>
</cp:coreProperties>
</file>