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bilum\Desktop\Alba\Fitxers per migrar\16. Migració (26042018-\"/>
    </mc:Choice>
  </mc:AlternateContent>
  <bookViews>
    <workbookView xWindow="168" yWindow="0" windowWidth="15480" windowHeight="11640"/>
  </bookViews>
  <sheets>
    <sheet name="PRESUPUESTO " sheetId="7" r:id="rId1"/>
    <sheet name="BPYG31.12.2012" sheetId="10" r:id="rId2"/>
    <sheet name="Hoja2" sheetId="9" r:id="rId3"/>
    <sheet name="Hoja1" sheetId="8" r:id="rId4"/>
  </sheets>
  <definedNames>
    <definedName name="_xlnm.Print_Area" localSheetId="0">'PRESUPUESTO '!$A$1:$H$66</definedName>
  </definedNames>
  <calcPr calcId="152511"/>
  <customWorkbookViews>
    <customWorkbookView name="C-H" guid="{B246C7A0-F3F2-4777-B997-1EAAF79A9A4B}" includePrintSettings="0" maximized="1" windowWidth="1020" windowHeight="579" activeSheetId="5"/>
  </customWorkbookViews>
</workbook>
</file>

<file path=xl/calcChain.xml><?xml version="1.0" encoding="utf-8"?>
<calcChain xmlns="http://schemas.openxmlformats.org/spreadsheetml/2006/main">
  <c r="F30" i="7" l="1"/>
  <c r="F65" i="7" s="1"/>
  <c r="F62" i="7"/>
  <c r="E8" i="7"/>
  <c r="E30" i="7" s="1"/>
  <c r="E65" i="7" s="1"/>
  <c r="E10" i="7"/>
  <c r="E11" i="7"/>
  <c r="E12" i="7"/>
  <c r="E13" i="7"/>
  <c r="E21" i="7"/>
  <c r="E35" i="7"/>
  <c r="E62" i="7" s="1"/>
  <c r="E41" i="7"/>
  <c r="E42" i="7"/>
  <c r="E48" i="7"/>
  <c r="E49" i="7"/>
  <c r="E50" i="7"/>
  <c r="E51" i="7"/>
  <c r="D41" i="7"/>
  <c r="D62" i="7" s="1"/>
  <c r="D23" i="7"/>
  <c r="D30" i="7" s="1"/>
  <c r="C49" i="7"/>
  <c r="C62" i="7" s="1"/>
  <c r="C48" i="7"/>
  <c r="C23" i="7"/>
  <c r="C8" i="7"/>
  <c r="C30" i="7" s="1"/>
  <c r="C65" i="7" s="1"/>
  <c r="C11" i="7"/>
  <c r="B30" i="7"/>
  <c r="B65" i="7" s="1"/>
  <c r="B62" i="7"/>
  <c r="D65" i="7" l="1"/>
</calcChain>
</file>

<file path=xl/sharedStrings.xml><?xml version="1.0" encoding="utf-8"?>
<sst xmlns="http://schemas.openxmlformats.org/spreadsheetml/2006/main" count="152" uniqueCount="149">
  <si>
    <t>Real</t>
  </si>
  <si>
    <t>INGRESSOS</t>
  </si>
  <si>
    <t xml:space="preserve">INGRESSOS DE L'EXPLOTACIÓ </t>
  </si>
  <si>
    <t xml:space="preserve">Altres </t>
  </si>
  <si>
    <t>SUBVENCIONS, DONACIONS I LLEGATS</t>
  </si>
  <si>
    <t>Ingressos per donacions</t>
  </si>
  <si>
    <t>Ingressos per subvencions</t>
  </si>
  <si>
    <t>INGRESSOS EXTRAORDINARIS-PREMIS</t>
  </si>
  <si>
    <t>TOTAL INGRESSOS</t>
  </si>
  <si>
    <t>DESPESES</t>
  </si>
  <si>
    <t>Compres,treballs per confecció catàlegs, web,…</t>
  </si>
  <si>
    <t>Lloguers i canons</t>
  </si>
  <si>
    <t>Reparació i conservació</t>
  </si>
  <si>
    <t>Serveis prof.independents</t>
  </si>
  <si>
    <t>Despeses de transport</t>
  </si>
  <si>
    <t>Primes d'assegurances</t>
  </si>
  <si>
    <t>Serveis bancaris</t>
  </si>
  <si>
    <t>Publicitat i propaganda i RRPP</t>
  </si>
  <si>
    <t>Telèfon</t>
  </si>
  <si>
    <t>Material Oficina, impresos i disseny gràfic</t>
  </si>
  <si>
    <t>Dotació Prov.Insolvències de les Activitats</t>
  </si>
  <si>
    <t>Altres tributs</t>
  </si>
  <si>
    <t>Sous i Salaris</t>
  </si>
  <si>
    <t>Seguretat Social</t>
  </si>
  <si>
    <t>Becaris</t>
  </si>
  <si>
    <t>TOTAL DESPESES</t>
  </si>
  <si>
    <t>RESULTAT</t>
  </si>
  <si>
    <t>ingressos per traspàs subvencions de capital</t>
  </si>
  <si>
    <t>Sancions, multes i recàrrecs</t>
  </si>
  <si>
    <t>Ingrés de crèdits</t>
  </si>
  <si>
    <t>Itineraris</t>
  </si>
  <si>
    <t>Proveïdors guia itineraris</t>
  </si>
  <si>
    <t>Proveïdors exposicions, recitals i traduccions</t>
  </si>
  <si>
    <t>Altres: fotocòpies, missatgeria, porteria, internet,gastos diversos…</t>
  </si>
  <si>
    <t>Empresa: FUNDACIO PRIVADA JOAN BROSSA</t>
  </si>
  <si>
    <t>Drets d'exposició</t>
  </si>
  <si>
    <t>Venda d'obra seriada</t>
  </si>
  <si>
    <t>Venda de llibres,catàlegs i reproduccions</t>
  </si>
  <si>
    <t>Quotes amics de la Fundació</t>
  </si>
  <si>
    <t>Despeses financeres</t>
  </si>
  <si>
    <t>Venda Obra Gràfica</t>
  </si>
  <si>
    <t>Proveïdors Obra Gràfica</t>
  </si>
  <si>
    <t>Comissions Drets D'autor</t>
  </si>
  <si>
    <t>Descripción</t>
  </si>
  <si>
    <t>1. Importe neto cifra de negocios</t>
  </si>
  <si>
    <t>7000001 VENDA LLIBRES I CATALEGS</t>
  </si>
  <si>
    <t>7000002 QUOTES AMICS FUNDACIO</t>
  </si>
  <si>
    <t>7000003 VENTAS ART. LOCAL</t>
  </si>
  <si>
    <t>7000004 VENTA DE FASCIMILS</t>
  </si>
  <si>
    <t>7000005 VENDES MERXANDATGE</t>
  </si>
  <si>
    <t>7000006 VENTAS INTINERARIOS</t>
  </si>
  <si>
    <t>7050000 VENDA OBRA SERIADA</t>
  </si>
  <si>
    <t>7050001 DRETS REPRODUCCIÓ</t>
  </si>
  <si>
    <t>7050002 DRETS EXPOSICIÓ</t>
  </si>
  <si>
    <t>7050005 DRETS COMUNICACIÓ PÚBLICA</t>
  </si>
  <si>
    <t>7050006 DRETS EDICIÓ</t>
  </si>
  <si>
    <t>7050007 ARCHIVO FOTOGRAFICO</t>
  </si>
  <si>
    <t>7050008 VENTA OBRA GRAFICA</t>
  </si>
  <si>
    <t>7050010 SERVEIS PEDAGÒGIC</t>
  </si>
  <si>
    <t>7050018 INGRESO DRET MERCHADASING</t>
  </si>
  <si>
    <t>7053316 INGRES DRET REPRODUCCIÓ</t>
  </si>
  <si>
    <t>7053419 INGRES DRET AUTOR</t>
  </si>
  <si>
    <t>7053501 INGRES ARXIU FOTOGRÀFIC</t>
  </si>
  <si>
    <t>2. Variación exist. prod. termi. y en curso</t>
  </si>
  <si>
    <t>3. Trab.realizados por la emp. para su activo</t>
  </si>
  <si>
    <t>4. Aprovisionamientos</t>
  </si>
  <si>
    <t>6000001 COMPRA DE LLIBRES (BOTIGA)</t>
  </si>
  <si>
    <t>6072000 PROVEïDORS ACT.- SERVEI PEDAGÒGIC</t>
  </si>
  <si>
    <t>6072004 PROVEÏDORS BOTIGA</t>
  </si>
  <si>
    <t>6072005 PROVEIDOR OBRA GRAFICA</t>
  </si>
  <si>
    <t>6072006 COMISSIO DRETS D'AUTOR</t>
  </si>
  <si>
    <t>6072007 PROVEÏDOR - IMPRESSOS</t>
  </si>
  <si>
    <t>6073000 FOTOCÒPIES, IMPRESSIONS</t>
  </si>
  <si>
    <t>6100000 VARIACIÓ D'EXISTÈNCIES</t>
  </si>
  <si>
    <t>5. Otros ingresos de explotación</t>
  </si>
  <si>
    <t>7260003 DONACIÓ- MERCE CENTELLAS LLOPIS</t>
  </si>
  <si>
    <t>7260004 DONACIÓN JOSEPA LLOPIS</t>
  </si>
  <si>
    <t xml:space="preserve">7260007 DONACION JOSEP BOU I GRAVÌ </t>
  </si>
  <si>
    <t>7260008 DONACIÓN LLORENÇ MAS i BANCELLS</t>
  </si>
  <si>
    <t>7400010 SUBV.OFICIALS A LES ACTIVITATS</t>
  </si>
  <si>
    <t>7400300 INST.CULTURA-SUBV.ARTS PLASTIQUES</t>
  </si>
  <si>
    <t>7400413 SUBV.PROJ.ARXIVISTICS</t>
  </si>
  <si>
    <t>7470107 DONACIÓ - ON DISEÑO, SL</t>
  </si>
  <si>
    <t>6. Gastos de personal</t>
  </si>
  <si>
    <t>6400000 SOUS I SALARIS</t>
  </si>
  <si>
    <t>6420000 SEG. SOC.A CÀRREC FUNDACIÓ</t>
  </si>
  <si>
    <t>7. Otros gastos de explotación</t>
  </si>
  <si>
    <t>6210001 ROGER DE LLURIA, 116</t>
  </si>
  <si>
    <t>6210002 LLOGUER - FLASSADERS</t>
  </si>
  <si>
    <t>6210318 LLOGUER-PROVENÇA,318</t>
  </si>
  <si>
    <t>6220000 REPARAC. I CONSERVACIÓ</t>
  </si>
  <si>
    <t>6220002 MANTENIM. ALARMA</t>
  </si>
  <si>
    <t>6221002 MANTENIMENT INFORMATIC</t>
  </si>
  <si>
    <t>6230000 SERVICIOS PROFESIONALES IND.</t>
  </si>
  <si>
    <t>6240000 GASTOS POR TRANSPORTES</t>
  </si>
  <si>
    <t>6250000 PRIMES D'ASSEGURANCES-ROGER LLURIA</t>
  </si>
  <si>
    <t>6260000 SERVEIS BANCARIS I SIMILARS</t>
  </si>
  <si>
    <t>6270000 PUBLIC, PROPAGANDA Y RR.PP.</t>
  </si>
  <si>
    <t>6280001 LUZ - ROGER DE LLURIA, 116</t>
  </si>
  <si>
    <t>6280002 AIGUA - ROGER DE LLURIA, 116</t>
  </si>
  <si>
    <t>6281318 LUZ - PROVENÇA,318</t>
  </si>
  <si>
    <t>6282318 AIGÜA - PROVENÇA,318</t>
  </si>
  <si>
    <t>6290000 DESPESES VARIES</t>
  </si>
  <si>
    <t>6290001 TELÈFON FIXE</t>
  </si>
  <si>
    <t>6290002 TELÈFON MOBIL</t>
  </si>
  <si>
    <t>6290003 MATERIAL D'OFICINA</t>
  </si>
  <si>
    <t>6290004 DESPESES FOTOCOPIES</t>
  </si>
  <si>
    <t>6290012 MISSATGERIA</t>
  </si>
  <si>
    <t>6290014 QUOTA ASSOCIAT ESPAIS ESCRITS</t>
  </si>
  <si>
    <t>6290999 SANCIONES, MULTAS Y RECARGOS</t>
  </si>
  <si>
    <t>6310000 OTROS TRIBUTOS</t>
  </si>
  <si>
    <t>8. Amortización del inmovilizado</t>
  </si>
  <si>
    <t>6800001 AMORTIZACION INMOV.INMATERIAL</t>
  </si>
  <si>
    <t>6810000 AMORT. - INMOBILITZAT MATERIAL</t>
  </si>
  <si>
    <t>9. Imputación subvenciones inmovili.no finan</t>
  </si>
  <si>
    <t>10. Excesos de provisiones</t>
  </si>
  <si>
    <t>11. Deterioro y Rtdo. enajenaciones inmovili</t>
  </si>
  <si>
    <t>12. Otros resultados</t>
  </si>
  <si>
    <t>7780000 INGRESSOS EXTRAORDINARIS</t>
  </si>
  <si>
    <t>A) RESULTADO DE EXPLOTACIÓN</t>
  </si>
  <si>
    <t xml:space="preserve">    ( 1+2+3+4+5+6+7+8+9+10+11 )</t>
  </si>
  <si>
    <t>13. Ingresos financieros</t>
  </si>
  <si>
    <t>14. Gastos financieros</t>
  </si>
  <si>
    <t>6690000 ALTRES DESPESES FINANCERES</t>
  </si>
  <si>
    <t>15. Variación valor razonable instrum. finan.</t>
  </si>
  <si>
    <t>16. Diferencias de cambio</t>
  </si>
  <si>
    <t>17. Deterioro y Rtdo.enajenación instr.finan</t>
  </si>
  <si>
    <t>B) RESULTADO FINANCIERO ( 12+13+14+15+16 )</t>
  </si>
  <si>
    <t>C) RESULTADO ANTES DE IMPUESTOS ( A+B )</t>
  </si>
  <si>
    <t xml:space="preserve">  18. Impuestos sobre beneficios</t>
  </si>
  <si>
    <t xml:space="preserve">D) RESULTADO DEL EJERCICIO ( C+17) </t>
  </si>
  <si>
    <t>Nif:G61879607</t>
  </si>
  <si>
    <t>Euros</t>
  </si>
  <si>
    <t>Ejercicio: 2012</t>
  </si>
  <si>
    <t>CUENTA DE PÉRDIDAS Y GANANCIAS</t>
  </si>
  <si>
    <t>6072001 PROVEïDORS ACT.- GUIA ITINERARIS</t>
  </si>
  <si>
    <t>6210004 LLOGUER GUARDAMOBLES</t>
  </si>
  <si>
    <t>Empresa: FUNDACIÓ PRIVADA JOAN BROSSA</t>
  </si>
  <si>
    <t>Drets d'Autor, comunicació pública, arxiu fotogràfic</t>
  </si>
  <si>
    <t>Drets  de reproducció i d'edició</t>
  </si>
  <si>
    <t>Merxandatge</t>
  </si>
  <si>
    <t xml:space="preserve">Ingressos extraordinaris </t>
  </si>
  <si>
    <t>Servei Educatiu</t>
  </si>
  <si>
    <t>Proveïdors Servei Educatiu</t>
  </si>
  <si>
    <t>Subministraments</t>
  </si>
  <si>
    <t>Quotes Fundacions</t>
  </si>
  <si>
    <t>Variació d'existències</t>
  </si>
  <si>
    <t>PRESSUPOST</t>
  </si>
  <si>
    <t>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</si>
</sst>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7" x14ac:knownFonts="1">
    <font>
      <sz val="10"/>
      <name val="Arial"/>
    </font>
    <font>
      <sz val="10"/>
      <name val="Arial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Calibri"/>
    </font>
    <font>
      <sz val="11"/>
      <color theme="1"/>
      <name val="Calibri"/>
      <family val="2"/>
      <scheme val="minor"/>
    </font>
    <font>
      <b/>
      <sz val="14"/>
      <color rgb="FFFF0000"/>
      <name val="Calibri"/>
    </font>
    <font>
      <sz val="14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14" fillId="0" borderId="0"/>
    <xf numFmtId="0" fontId="3" fillId="0" borderId="0"/>
    <xf numFmtId="0" fontId="5" fillId="0" borderId="1" applyNumberFormat="0" applyFill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3"/>
    <xf numFmtId="164" fontId="6" fillId="0" borderId="0" xfId="3" applyNumberFormat="1" applyFont="1" applyAlignment="1">
      <alignment horizontal="center"/>
    </xf>
    <xf numFmtId="0" fontId="6" fillId="0" borderId="2" xfId="3" applyFont="1" applyBorder="1"/>
    <xf numFmtId="14" fontId="6" fillId="0" borderId="2" xfId="3" applyNumberFormat="1" applyFont="1" applyBorder="1" applyAlignment="1">
      <alignment horizontal="center"/>
    </xf>
    <xf numFmtId="0" fontId="6" fillId="0" borderId="0" xfId="3" applyFont="1"/>
    <xf numFmtId="0" fontId="7" fillId="0" borderId="0" xfId="3" applyFont="1"/>
    <xf numFmtId="0" fontId="3" fillId="0" borderId="2" xfId="3" applyFont="1" applyBorder="1"/>
    <xf numFmtId="0" fontId="3" fillId="0" borderId="0" xfId="3" applyFont="1" applyFill="1" applyBorder="1"/>
    <xf numFmtId="0" fontId="3" fillId="0" borderId="0" xfId="3" applyFill="1" applyBorder="1"/>
    <xf numFmtId="0" fontId="3" fillId="0" borderId="3" xfId="3" applyFont="1" applyBorder="1"/>
    <xf numFmtId="0" fontId="2" fillId="0" borderId="0" xfId="3" applyFont="1"/>
    <xf numFmtId="0" fontId="6" fillId="0" borderId="4" xfId="3" applyFont="1" applyBorder="1"/>
    <xf numFmtId="0" fontId="3" fillId="0" borderId="0" xfId="3" applyFont="1"/>
    <xf numFmtId="4" fontId="2" fillId="0" borderId="0" xfId="0" applyNumberFormat="1" applyFont="1"/>
    <xf numFmtId="4" fontId="2" fillId="0" borderId="5" xfId="0" applyNumberFormat="1" applyFont="1" applyBorder="1"/>
    <xf numFmtId="4" fontId="9" fillId="0" borderId="6" xfId="0" applyNumberFormat="1" applyFont="1" applyBorder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64" fontId="0" fillId="0" borderId="0" xfId="0" applyNumberFormat="1"/>
    <xf numFmtId="4" fontId="2" fillId="0" borderId="0" xfId="0" applyNumberFormat="1" applyFont="1" applyFill="1"/>
    <xf numFmtId="0" fontId="0" fillId="0" borderId="0" xfId="0" applyBorder="1"/>
    <xf numFmtId="16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4" fontId="2" fillId="0" borderId="0" xfId="0" applyNumberFormat="1" applyFont="1" applyFill="1" applyBorder="1"/>
    <xf numFmtId="4" fontId="2" fillId="0" borderId="0" xfId="0" applyNumberFormat="1" applyFont="1" applyBorder="1"/>
    <xf numFmtId="4" fontId="9" fillId="0" borderId="0" xfId="0" applyNumberFormat="1" applyFont="1" applyBorder="1"/>
    <xf numFmtId="0" fontId="2" fillId="0" borderId="0" xfId="0" applyFont="1" applyBorder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1" fillId="0" borderId="0" xfId="0" applyFont="1" applyAlignment="1">
      <alignment horizontal="left"/>
    </xf>
    <xf numFmtId="4" fontId="0" fillId="0" borderId="0" xfId="0" applyNumberFormat="1"/>
    <xf numFmtId="0" fontId="13" fillId="0" borderId="0" xfId="3" applyFont="1"/>
    <xf numFmtId="0" fontId="15" fillId="0" borderId="0" xfId="0" applyFont="1" applyBorder="1" applyAlignment="1">
      <alignment horizontal="center"/>
    </xf>
    <xf numFmtId="14" fontId="15" fillId="0" borderId="0" xfId="0" applyNumberFormat="1" applyFont="1" applyBorder="1" applyAlignment="1">
      <alignment horizontal="left" vertical="center" indent="2"/>
    </xf>
    <xf numFmtId="0" fontId="16" fillId="0" borderId="0" xfId="0" applyFont="1" applyBorder="1"/>
    <xf numFmtId="4" fontId="16" fillId="0" borderId="0" xfId="0" applyNumberFormat="1" applyFont="1" applyBorder="1"/>
    <xf numFmtId="4" fontId="15" fillId="0" borderId="6" xfId="0" applyNumberFormat="1" applyFont="1" applyBorder="1"/>
    <xf numFmtId="0" fontId="3" fillId="0" borderId="0" xfId="3" applyFill="1"/>
  </cellXfs>
  <cellStyles count="5">
    <cellStyle name="Neutral" xfId="1" builtinId="28" customBuiltin="1"/>
    <cellStyle name="Normal" xfId="0" builtinId="0"/>
    <cellStyle name="Normal 2" xfId="2"/>
    <cellStyle name="Normal_Hoja1" xfId="3"/>
    <cellStyle name="Total" xfId="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A69" sqref="A69"/>
    </sheetView>
  </sheetViews>
  <sheetFormatPr baseColWidth="10" defaultColWidth="11.44140625" defaultRowHeight="14.4" x14ac:dyDescent="0.3"/>
  <cols>
    <col min="1" max="1" width="50.44140625" style="1" customWidth="1"/>
    <col min="2" max="2" width="14.109375" style="1" customWidth="1"/>
    <col min="3" max="4" width="14.44140625" style="1" hidden="1" customWidth="1"/>
    <col min="5" max="5" width="14.44140625" style="1" bestFit="1" customWidth="1"/>
    <col min="6" max="6" width="14.109375" style="30" customWidth="1"/>
    <col min="7" max="7" width="11.44140625" style="1"/>
    <col min="8" max="8" width="14" style="23" bestFit="1" customWidth="1"/>
    <col min="9" max="16384" width="11.44140625" style="1"/>
  </cols>
  <sheetData>
    <row r="1" spans="1:8" x14ac:dyDescent="0.3">
      <c r="A1" s="18" t="s">
        <v>137</v>
      </c>
      <c r="B1" s="18"/>
      <c r="H1" s="24"/>
    </row>
    <row r="2" spans="1:8" ht="18" x14ac:dyDescent="0.35">
      <c r="A2" s="2"/>
      <c r="B2" s="19" t="s">
        <v>0</v>
      </c>
      <c r="C2" s="3" t="s">
        <v>0</v>
      </c>
      <c r="D2" s="3" t="s">
        <v>0</v>
      </c>
      <c r="E2" s="3" t="s">
        <v>0</v>
      </c>
      <c r="F2" s="40" t="s">
        <v>147</v>
      </c>
      <c r="H2" s="25"/>
    </row>
    <row r="3" spans="1:8" ht="18" x14ac:dyDescent="0.3">
      <c r="A3" s="4"/>
      <c r="B3" s="20">
        <v>40908</v>
      </c>
      <c r="C3" s="5">
        <v>40999</v>
      </c>
      <c r="D3" s="5">
        <v>41182</v>
      </c>
      <c r="E3" s="5">
        <v>41274</v>
      </c>
      <c r="F3" s="41" t="s">
        <v>148</v>
      </c>
      <c r="H3" s="26"/>
    </row>
    <row r="4" spans="1:8" ht="18" x14ac:dyDescent="0.35">
      <c r="A4" s="2"/>
      <c r="B4" s="21"/>
      <c r="F4" s="42"/>
      <c r="H4" s="26"/>
    </row>
    <row r="5" spans="1:8" ht="18" x14ac:dyDescent="0.35">
      <c r="A5" s="6" t="s">
        <v>1</v>
      </c>
      <c r="B5" s="21"/>
      <c r="F5" s="42"/>
      <c r="H5" s="26"/>
    </row>
    <row r="6" spans="1:8" ht="18" x14ac:dyDescent="0.35">
      <c r="A6" s="2"/>
      <c r="B6" s="21"/>
      <c r="F6" s="42"/>
      <c r="H6" s="26"/>
    </row>
    <row r="7" spans="1:8" ht="18" x14ac:dyDescent="0.35">
      <c r="A7" s="7" t="s">
        <v>2</v>
      </c>
      <c r="B7" s="21"/>
      <c r="F7" s="42"/>
      <c r="H7" s="27"/>
    </row>
    <row r="8" spans="1:8" ht="18" x14ac:dyDescent="0.35">
      <c r="A8" s="14" t="s">
        <v>37</v>
      </c>
      <c r="B8" s="22">
        <v>4580.32</v>
      </c>
      <c r="C8" s="15">
        <f>1682.42+1644.39</f>
        <v>3326.8100000000004</v>
      </c>
      <c r="D8" s="22">
        <v>5130.58</v>
      </c>
      <c r="E8" s="22">
        <f>4095.92+2267.04</f>
        <v>6362.96</v>
      </c>
      <c r="F8" s="43">
        <v>6000</v>
      </c>
      <c r="H8" s="27"/>
    </row>
    <row r="9" spans="1:8" ht="18" x14ac:dyDescent="0.35">
      <c r="A9" s="14" t="s">
        <v>36</v>
      </c>
      <c r="B9" s="22">
        <v>21907.09</v>
      </c>
      <c r="C9" s="15">
        <v>32629.63</v>
      </c>
      <c r="D9" s="22">
        <v>34857.410000000003</v>
      </c>
      <c r="E9" s="22">
        <v>38598.199999999997</v>
      </c>
      <c r="F9" s="43">
        <v>18000</v>
      </c>
      <c r="H9" s="27"/>
    </row>
    <row r="10" spans="1:8" ht="18" x14ac:dyDescent="0.35">
      <c r="A10" s="14" t="s">
        <v>138</v>
      </c>
      <c r="B10" s="22">
        <v>2046.3</v>
      </c>
      <c r="C10" s="15">
        <v>-89.79</v>
      </c>
      <c r="D10" s="22">
        <v>715.68</v>
      </c>
      <c r="E10" s="22">
        <f>588.23+270.21+60</f>
        <v>918.44</v>
      </c>
      <c r="F10" s="43">
        <v>920</v>
      </c>
      <c r="H10" s="27"/>
    </row>
    <row r="11" spans="1:8" ht="18" x14ac:dyDescent="0.35">
      <c r="A11" s="14" t="s">
        <v>139</v>
      </c>
      <c r="B11" s="22">
        <v>21506.7</v>
      </c>
      <c r="C11" s="15">
        <f>1184.54+1015.87</f>
        <v>2200.41</v>
      </c>
      <c r="D11" s="22">
        <v>9093.49</v>
      </c>
      <c r="E11" s="22">
        <f>1987.4+4643.74+4332.74</f>
        <v>10963.88</v>
      </c>
      <c r="F11" s="43">
        <v>11000</v>
      </c>
      <c r="H11" s="27"/>
    </row>
    <row r="12" spans="1:8" ht="18" x14ac:dyDescent="0.35">
      <c r="A12" s="14" t="s">
        <v>35</v>
      </c>
      <c r="B12" s="22">
        <v>1575</v>
      </c>
      <c r="C12" s="15"/>
      <c r="D12" s="22"/>
      <c r="E12" s="22">
        <f>250</f>
        <v>250</v>
      </c>
      <c r="F12" s="43">
        <v>250</v>
      </c>
      <c r="H12" s="27"/>
    </row>
    <row r="13" spans="1:8" ht="18" x14ac:dyDescent="0.35">
      <c r="A13" s="14" t="s">
        <v>140</v>
      </c>
      <c r="B13" s="22">
        <v>472.88</v>
      </c>
      <c r="C13" s="15">
        <v>112.72</v>
      </c>
      <c r="D13" s="22">
        <v>468.72</v>
      </c>
      <c r="E13" s="22">
        <f>550.72+7.8</f>
        <v>558.52</v>
      </c>
      <c r="F13" s="43">
        <v>560</v>
      </c>
      <c r="H13" s="27"/>
    </row>
    <row r="14" spans="1:8" ht="18" x14ac:dyDescent="0.35">
      <c r="A14" s="14" t="s">
        <v>30</v>
      </c>
      <c r="B14" s="22">
        <v>0</v>
      </c>
      <c r="C14" s="15">
        <v>0</v>
      </c>
      <c r="D14" s="22">
        <v>160</v>
      </c>
      <c r="E14" s="22">
        <v>285</v>
      </c>
      <c r="F14" s="43">
        <v>330</v>
      </c>
      <c r="H14" s="27"/>
    </row>
    <row r="15" spans="1:8" ht="18" x14ac:dyDescent="0.35">
      <c r="A15" s="14" t="s">
        <v>141</v>
      </c>
      <c r="B15" s="22">
        <v>87.8</v>
      </c>
      <c r="C15" s="15">
        <v>22.17</v>
      </c>
      <c r="D15" s="22">
        <v>22.17</v>
      </c>
      <c r="E15" s="22">
        <v>548.11</v>
      </c>
      <c r="F15" s="43"/>
      <c r="H15" s="27"/>
    </row>
    <row r="16" spans="1:8" ht="18" x14ac:dyDescent="0.35">
      <c r="A16" s="14" t="s">
        <v>142</v>
      </c>
      <c r="B16" s="22">
        <v>1753.21</v>
      </c>
      <c r="C16" s="15">
        <v>0</v>
      </c>
      <c r="D16" s="22">
        <v>0</v>
      </c>
      <c r="E16" s="22">
        <v>0</v>
      </c>
      <c r="F16" s="43"/>
      <c r="H16" s="27"/>
    </row>
    <row r="17" spans="1:8" ht="18" x14ac:dyDescent="0.35">
      <c r="A17" s="14" t="s">
        <v>3</v>
      </c>
      <c r="B17" s="22">
        <v>0</v>
      </c>
      <c r="C17" s="15">
        <v>0</v>
      </c>
      <c r="D17" s="22">
        <v>0</v>
      </c>
      <c r="E17" s="22">
        <v>0</v>
      </c>
      <c r="F17" s="43"/>
      <c r="H17" s="28"/>
    </row>
    <row r="18" spans="1:8" ht="18" x14ac:dyDescent="0.35">
      <c r="A18" s="14" t="s">
        <v>40</v>
      </c>
      <c r="B18" s="15"/>
      <c r="C18" s="15"/>
      <c r="D18" s="22"/>
      <c r="E18" s="22">
        <v>2640</v>
      </c>
      <c r="F18" s="43">
        <v>1000</v>
      </c>
      <c r="H18" s="28"/>
    </row>
    <row r="19" spans="1:8" ht="18" x14ac:dyDescent="0.35">
      <c r="A19" s="2"/>
      <c r="B19" s="15"/>
      <c r="C19" s="15"/>
      <c r="D19" s="22"/>
      <c r="E19" s="22"/>
      <c r="F19" s="43"/>
      <c r="H19" s="28"/>
    </row>
    <row r="20" spans="1:8" ht="18" x14ac:dyDescent="0.35">
      <c r="A20" s="8" t="s">
        <v>4</v>
      </c>
      <c r="B20" s="15"/>
      <c r="C20" s="15"/>
      <c r="D20" s="22"/>
      <c r="E20" s="22"/>
      <c r="F20" s="43"/>
      <c r="H20" s="27"/>
    </row>
    <row r="21" spans="1:8" ht="18" x14ac:dyDescent="0.35">
      <c r="A21" s="9" t="s">
        <v>5</v>
      </c>
      <c r="B21" s="22">
        <v>10450</v>
      </c>
      <c r="C21" s="15">
        <v>2700</v>
      </c>
      <c r="D21" s="22">
        <v>2700</v>
      </c>
      <c r="E21" s="22">
        <f>1500+1200</f>
        <v>2700</v>
      </c>
      <c r="F21" s="43">
        <v>2700</v>
      </c>
      <c r="H21" s="27"/>
    </row>
    <row r="22" spans="1:8" ht="18" x14ac:dyDescent="0.35">
      <c r="A22" s="9" t="s">
        <v>6</v>
      </c>
      <c r="B22" s="22">
        <v>37400</v>
      </c>
      <c r="C22" s="15">
        <v>0</v>
      </c>
      <c r="D22" s="22">
        <v>0</v>
      </c>
      <c r="E22" s="22">
        <v>15000</v>
      </c>
      <c r="F22" s="43">
        <v>15000</v>
      </c>
      <c r="H22" s="27"/>
    </row>
    <row r="23" spans="1:8" ht="18" x14ac:dyDescent="0.35">
      <c r="A23" s="10" t="s">
        <v>27</v>
      </c>
      <c r="B23" s="22">
        <v>1035.1199999999999</v>
      </c>
      <c r="C23" s="15">
        <f>251.25+660.12</f>
        <v>911.37</v>
      </c>
      <c r="D23" s="22">
        <f>251.25+660.12</f>
        <v>911.37</v>
      </c>
      <c r="E23" s="22">
        <v>911.37</v>
      </c>
      <c r="F23" s="43"/>
      <c r="H23" s="28"/>
    </row>
    <row r="24" spans="1:8" ht="18" x14ac:dyDescent="0.35">
      <c r="A24" s="10" t="s">
        <v>38</v>
      </c>
      <c r="B24" s="22">
        <v>1140</v>
      </c>
      <c r="C24" s="15"/>
      <c r="D24" s="22">
        <v>60</v>
      </c>
      <c r="E24" s="22">
        <v>1260</v>
      </c>
      <c r="F24" s="43">
        <v>1260</v>
      </c>
      <c r="H24" s="28"/>
    </row>
    <row r="25" spans="1:8" ht="18" x14ac:dyDescent="0.35">
      <c r="A25" s="2"/>
      <c r="B25" s="15"/>
      <c r="C25" s="15"/>
      <c r="D25" s="15"/>
      <c r="E25" s="15"/>
      <c r="F25" s="43"/>
      <c r="H25" s="28"/>
    </row>
    <row r="26" spans="1:8" ht="18" x14ac:dyDescent="0.35">
      <c r="A26" s="8" t="s">
        <v>7</v>
      </c>
      <c r="B26" s="15"/>
      <c r="C26" s="15"/>
      <c r="D26" s="15"/>
      <c r="E26" s="15"/>
      <c r="F26" s="43"/>
      <c r="H26" s="28"/>
    </row>
    <row r="27" spans="1:8" ht="18" x14ac:dyDescent="0.35">
      <c r="A27" s="2"/>
      <c r="B27" s="15"/>
      <c r="C27" s="15"/>
      <c r="D27" s="15"/>
      <c r="E27" s="15"/>
      <c r="F27" s="43"/>
      <c r="H27" s="28"/>
    </row>
    <row r="28" spans="1:8" ht="18" x14ac:dyDescent="0.35">
      <c r="A28" s="14" t="s">
        <v>29</v>
      </c>
      <c r="B28" s="15">
        <v>0</v>
      </c>
      <c r="C28" s="15">
        <v>0</v>
      </c>
      <c r="D28" s="15">
        <v>0</v>
      </c>
      <c r="E28" s="15">
        <v>0</v>
      </c>
      <c r="F28" s="43"/>
      <c r="H28" s="28"/>
    </row>
    <row r="29" spans="1:8" ht="18" x14ac:dyDescent="0.35">
      <c r="A29" s="2"/>
      <c r="B29" s="15"/>
      <c r="C29" s="15"/>
      <c r="D29" s="15"/>
      <c r="E29" s="15"/>
      <c r="F29" s="43"/>
      <c r="H29" s="28"/>
    </row>
    <row r="30" spans="1:8" ht="18" x14ac:dyDescent="0.35">
      <c r="A30" s="11" t="s">
        <v>8</v>
      </c>
      <c r="B30" s="16">
        <f>SUM(B8:B28)</f>
        <v>103954.42</v>
      </c>
      <c r="C30" s="16">
        <f>SUM(C8:C28)</f>
        <v>41813.32</v>
      </c>
      <c r="D30" s="16">
        <f>SUM(D8:D28)</f>
        <v>54119.420000000006</v>
      </c>
      <c r="E30" s="16">
        <f>SUM(E8:E28)</f>
        <v>80996.479999999981</v>
      </c>
      <c r="F30" s="43">
        <f>SUM(F8:F28)</f>
        <v>57020</v>
      </c>
      <c r="H30" s="28"/>
    </row>
    <row r="31" spans="1:8" ht="18" x14ac:dyDescent="0.35">
      <c r="A31" s="2"/>
      <c r="B31" s="15"/>
      <c r="C31" s="15"/>
      <c r="D31" s="15"/>
      <c r="E31" s="15"/>
      <c r="F31" s="43"/>
      <c r="H31" s="28"/>
    </row>
    <row r="32" spans="1:8" ht="18" x14ac:dyDescent="0.35">
      <c r="A32" s="2"/>
      <c r="B32" s="15"/>
      <c r="C32" s="15"/>
      <c r="D32" s="15"/>
      <c r="E32" s="15"/>
      <c r="F32" s="43"/>
      <c r="H32" s="28"/>
    </row>
    <row r="33" spans="1:8" ht="18" x14ac:dyDescent="0.35">
      <c r="A33" s="6" t="s">
        <v>9</v>
      </c>
      <c r="B33" s="15"/>
      <c r="C33" s="15"/>
      <c r="D33" s="15"/>
      <c r="E33" s="15"/>
      <c r="F33" s="43"/>
      <c r="H33" s="28"/>
    </row>
    <row r="34" spans="1:8" ht="18" x14ac:dyDescent="0.35">
      <c r="A34" s="2"/>
      <c r="B34" s="15"/>
      <c r="C34" s="15"/>
      <c r="D34" s="15"/>
      <c r="E34" s="15"/>
      <c r="F34" s="43"/>
      <c r="H34" s="27"/>
    </row>
    <row r="35" spans="1:8" ht="18" x14ac:dyDescent="0.35">
      <c r="A35" s="2" t="s">
        <v>10</v>
      </c>
      <c r="B35" s="22">
        <v>171.41</v>
      </c>
      <c r="C35" s="15">
        <v>36.11</v>
      </c>
      <c r="D35" s="15">
        <v>357.17</v>
      </c>
      <c r="E35" s="15">
        <f>215.42+1397.66</f>
        <v>1613.0800000000002</v>
      </c>
      <c r="F35" s="43">
        <v>1600</v>
      </c>
      <c r="H35" s="27"/>
    </row>
    <row r="36" spans="1:8" ht="18" x14ac:dyDescent="0.35">
      <c r="A36" s="2" t="s">
        <v>143</v>
      </c>
      <c r="B36" s="22">
        <v>7442.15</v>
      </c>
      <c r="C36" s="15">
        <v>0</v>
      </c>
      <c r="D36" s="15">
        <v>0</v>
      </c>
      <c r="E36" s="15">
        <v>0</v>
      </c>
      <c r="F36" s="43"/>
      <c r="H36" s="27"/>
    </row>
    <row r="37" spans="1:8" ht="18" x14ac:dyDescent="0.35">
      <c r="A37" s="2" t="s">
        <v>31</v>
      </c>
      <c r="B37" s="22">
        <v>0</v>
      </c>
      <c r="C37" s="15">
        <v>0</v>
      </c>
      <c r="D37" s="15">
        <v>0</v>
      </c>
      <c r="E37" s="15">
        <v>500</v>
      </c>
      <c r="F37" s="43">
        <v>500</v>
      </c>
      <c r="H37" s="28"/>
    </row>
    <row r="38" spans="1:8" ht="18" x14ac:dyDescent="0.35">
      <c r="A38" s="14" t="s">
        <v>32</v>
      </c>
      <c r="B38" s="15"/>
      <c r="C38" s="15">
        <v>0</v>
      </c>
      <c r="D38" s="15">
        <v>0</v>
      </c>
      <c r="E38" s="15">
        <v>0</v>
      </c>
      <c r="F38" s="43"/>
      <c r="H38" s="27"/>
    </row>
    <row r="39" spans="1:8" ht="18" x14ac:dyDescent="0.35">
      <c r="A39" s="39" t="s">
        <v>41</v>
      </c>
      <c r="B39" s="15">
        <v>0</v>
      </c>
      <c r="C39" s="15">
        <v>0</v>
      </c>
      <c r="D39" s="15">
        <v>0</v>
      </c>
      <c r="E39" s="15">
        <v>650</v>
      </c>
      <c r="F39" s="43">
        <v>650</v>
      </c>
      <c r="H39" s="27"/>
    </row>
    <row r="40" spans="1:8" ht="18" x14ac:dyDescent="0.35">
      <c r="A40" s="14" t="s">
        <v>42</v>
      </c>
      <c r="B40" s="15">
        <v>0</v>
      </c>
      <c r="C40" s="15">
        <v>0</v>
      </c>
      <c r="D40" s="15">
        <v>0</v>
      </c>
      <c r="E40" s="15">
        <v>120</v>
      </c>
      <c r="F40" s="43"/>
      <c r="H40" s="27"/>
    </row>
    <row r="41" spans="1:8" ht="18" x14ac:dyDescent="0.35">
      <c r="A41" s="2" t="s">
        <v>11</v>
      </c>
      <c r="B41" s="22">
        <v>30040.67</v>
      </c>
      <c r="C41" s="15">
        <v>3627.72</v>
      </c>
      <c r="D41" s="15">
        <f>10973.99+230</f>
        <v>11203.99</v>
      </c>
      <c r="E41" s="15">
        <f>14698.88+1000+345</f>
        <v>16043.88</v>
      </c>
      <c r="F41" s="43">
        <v>4000</v>
      </c>
      <c r="H41" s="27"/>
    </row>
    <row r="42" spans="1:8" ht="18" x14ac:dyDescent="0.35">
      <c r="A42" s="2" t="s">
        <v>12</v>
      </c>
      <c r="B42" s="22">
        <v>1488.63</v>
      </c>
      <c r="C42" s="15">
        <v>256</v>
      </c>
      <c r="D42" s="15">
        <v>275.29000000000002</v>
      </c>
      <c r="E42" s="15">
        <f>1.2+57.09+256</f>
        <v>314.29000000000002</v>
      </c>
      <c r="F42" s="43"/>
      <c r="H42" s="27"/>
    </row>
    <row r="43" spans="1:8" ht="18" x14ac:dyDescent="0.35">
      <c r="A43" s="2" t="s">
        <v>13</v>
      </c>
      <c r="B43" s="22">
        <v>5460</v>
      </c>
      <c r="C43" s="15">
        <v>2009.92</v>
      </c>
      <c r="D43" s="15">
        <v>4048.82</v>
      </c>
      <c r="E43" s="15">
        <v>14088.42</v>
      </c>
      <c r="F43" s="43">
        <v>4000</v>
      </c>
      <c r="H43" s="28"/>
    </row>
    <row r="44" spans="1:8" ht="18" x14ac:dyDescent="0.35">
      <c r="A44" s="2" t="s">
        <v>14</v>
      </c>
      <c r="B44" s="15">
        <v>145</v>
      </c>
      <c r="C44" s="15">
        <v>0</v>
      </c>
      <c r="D44" s="15">
        <v>650</v>
      </c>
      <c r="E44" s="15">
        <v>1133.43</v>
      </c>
      <c r="F44" s="43"/>
      <c r="H44" s="27"/>
    </row>
    <row r="45" spans="1:8" ht="18" x14ac:dyDescent="0.35">
      <c r="A45" s="2" t="s">
        <v>15</v>
      </c>
      <c r="B45" s="22">
        <v>6626.85</v>
      </c>
      <c r="C45" s="15">
        <v>1501.55</v>
      </c>
      <c r="D45" s="15">
        <v>1501.55</v>
      </c>
      <c r="E45" s="15">
        <v>3003.07</v>
      </c>
      <c r="F45" s="43"/>
      <c r="H45" s="27"/>
    </row>
    <row r="46" spans="1:8" ht="18" x14ac:dyDescent="0.35">
      <c r="A46" s="2" t="s">
        <v>16</v>
      </c>
      <c r="B46" s="22">
        <v>632.25</v>
      </c>
      <c r="C46" s="15">
        <v>141.25</v>
      </c>
      <c r="D46" s="15">
        <v>646.98</v>
      </c>
      <c r="E46" s="15">
        <v>1034.5999999999999</v>
      </c>
      <c r="F46" s="43">
        <v>1100</v>
      </c>
      <c r="H46" s="27"/>
    </row>
    <row r="47" spans="1:8" ht="18" x14ac:dyDescent="0.35">
      <c r="A47" s="2" t="s">
        <v>17</v>
      </c>
      <c r="B47" s="22">
        <v>800.87</v>
      </c>
      <c r="C47" s="15">
        <v>313.79000000000002</v>
      </c>
      <c r="D47" s="15">
        <v>363.79</v>
      </c>
      <c r="E47" s="15">
        <v>363.79</v>
      </c>
      <c r="F47" s="43">
        <v>363.79</v>
      </c>
      <c r="H47" s="27"/>
    </row>
    <row r="48" spans="1:8" ht="18" x14ac:dyDescent="0.35">
      <c r="A48" s="2" t="s">
        <v>144</v>
      </c>
      <c r="B48" s="22">
        <v>2560.11</v>
      </c>
      <c r="C48" s="15">
        <f>247.47+97.98</f>
        <v>345.45</v>
      </c>
      <c r="D48" s="15">
        <v>763.46</v>
      </c>
      <c r="E48" s="15">
        <f>620.5+359.94</f>
        <v>980.44</v>
      </c>
      <c r="F48" s="43"/>
      <c r="H48" s="27"/>
    </row>
    <row r="49" spans="1:8" ht="18" x14ac:dyDescent="0.35">
      <c r="A49" s="2" t="s">
        <v>18</v>
      </c>
      <c r="B49" s="22">
        <v>2711.43</v>
      </c>
      <c r="C49" s="15">
        <f>369.75+27</f>
        <v>396.75</v>
      </c>
      <c r="D49" s="15">
        <v>1036.6099999999999</v>
      </c>
      <c r="E49" s="15">
        <f>941.52+288</f>
        <v>1229.52</v>
      </c>
      <c r="F49" s="43">
        <v>1250</v>
      </c>
      <c r="H49" s="27"/>
    </row>
    <row r="50" spans="1:8" ht="18" x14ac:dyDescent="0.35">
      <c r="A50" s="2" t="s">
        <v>19</v>
      </c>
      <c r="B50" s="22">
        <v>206.17</v>
      </c>
      <c r="C50" s="15">
        <v>41.52</v>
      </c>
      <c r="D50" s="15">
        <v>636.72</v>
      </c>
      <c r="E50" s="15">
        <f>790.05+141.75</f>
        <v>931.8</v>
      </c>
      <c r="F50" s="43">
        <v>900</v>
      </c>
      <c r="H50" s="27"/>
    </row>
    <row r="51" spans="1:8" ht="18" x14ac:dyDescent="0.35">
      <c r="A51" s="12" t="s">
        <v>33</v>
      </c>
      <c r="B51" s="22">
        <v>545.48</v>
      </c>
      <c r="C51" s="15">
        <v>47.51</v>
      </c>
      <c r="D51" s="15">
        <v>1542.38</v>
      </c>
      <c r="E51" s="15">
        <f>31.63+133.59+1556.66</f>
        <v>1721.88</v>
      </c>
      <c r="F51" s="43">
        <v>1500</v>
      </c>
      <c r="H51" s="27"/>
    </row>
    <row r="52" spans="1:8" ht="18" x14ac:dyDescent="0.35">
      <c r="A52" s="2" t="s">
        <v>20</v>
      </c>
      <c r="B52" s="15"/>
      <c r="C52" s="15">
        <v>0</v>
      </c>
      <c r="D52" s="15">
        <v>0</v>
      </c>
      <c r="E52" s="15">
        <v>0</v>
      </c>
      <c r="F52" s="43"/>
      <c r="H52" s="27"/>
    </row>
    <row r="53" spans="1:8" ht="18" x14ac:dyDescent="0.35">
      <c r="A53" s="2" t="s">
        <v>21</v>
      </c>
      <c r="B53" s="22">
        <v>323.99</v>
      </c>
      <c r="C53" s="15">
        <v>552.09</v>
      </c>
      <c r="D53" s="15">
        <v>552.09</v>
      </c>
      <c r="E53" s="15">
        <v>552.09</v>
      </c>
      <c r="F53" s="43">
        <v>500</v>
      </c>
      <c r="H53" s="27"/>
    </row>
    <row r="54" spans="1:8" ht="18" x14ac:dyDescent="0.35">
      <c r="A54" s="14" t="s">
        <v>28</v>
      </c>
      <c r="B54" s="22">
        <v>16.86</v>
      </c>
      <c r="C54" s="15">
        <v>0</v>
      </c>
      <c r="D54" s="15">
        <v>0</v>
      </c>
      <c r="E54" s="15">
        <v>422.47</v>
      </c>
      <c r="F54" s="43"/>
      <c r="H54" s="27"/>
    </row>
    <row r="55" spans="1:8" ht="18" x14ac:dyDescent="0.35">
      <c r="A55" s="2" t="s">
        <v>22</v>
      </c>
      <c r="B55" s="22">
        <v>35584.69</v>
      </c>
      <c r="C55" s="15">
        <v>7767</v>
      </c>
      <c r="D55" s="15">
        <v>14746.07</v>
      </c>
      <c r="E55" s="15">
        <v>25403.24</v>
      </c>
      <c r="F55" s="43">
        <v>26000</v>
      </c>
      <c r="H55" s="27"/>
    </row>
    <row r="56" spans="1:8" ht="18" x14ac:dyDescent="0.35">
      <c r="A56" s="2" t="s">
        <v>23</v>
      </c>
      <c r="B56" s="22">
        <v>16061.37</v>
      </c>
      <c r="C56" s="15">
        <v>1801.72</v>
      </c>
      <c r="D56" s="15">
        <v>4560.76</v>
      </c>
      <c r="E56" s="15">
        <v>7638.66</v>
      </c>
      <c r="F56" s="43">
        <v>7000</v>
      </c>
      <c r="H56" s="28"/>
    </row>
    <row r="57" spans="1:8" ht="18" x14ac:dyDescent="0.35">
      <c r="A57" s="2" t="s">
        <v>24</v>
      </c>
      <c r="B57" s="15"/>
      <c r="C57" s="15">
        <v>0</v>
      </c>
      <c r="D57" s="15">
        <v>0</v>
      </c>
      <c r="E57" s="15"/>
      <c r="F57" s="43"/>
      <c r="H57" s="27"/>
    </row>
    <row r="58" spans="1:8" ht="18" x14ac:dyDescent="0.35">
      <c r="A58" s="14" t="s">
        <v>145</v>
      </c>
      <c r="B58" s="22">
        <v>225</v>
      </c>
      <c r="C58" s="15">
        <v>225</v>
      </c>
      <c r="D58" s="15">
        <v>225</v>
      </c>
      <c r="E58" s="15">
        <v>225</v>
      </c>
      <c r="F58" s="43"/>
      <c r="H58" s="27"/>
    </row>
    <row r="59" spans="1:8" ht="18" x14ac:dyDescent="0.35">
      <c r="A59" s="45" t="s">
        <v>146</v>
      </c>
      <c r="B59" s="22">
        <v>3181.92</v>
      </c>
      <c r="C59" s="22"/>
      <c r="D59" s="22"/>
      <c r="E59" s="22">
        <v>1654.67</v>
      </c>
      <c r="F59" s="43"/>
      <c r="H59" s="28"/>
    </row>
    <row r="60" spans="1:8" ht="18" x14ac:dyDescent="0.35">
      <c r="A60" s="2" t="s">
        <v>39</v>
      </c>
      <c r="B60" s="15"/>
      <c r="C60" s="15"/>
      <c r="D60" s="15">
        <v>1.95</v>
      </c>
      <c r="E60" s="15">
        <v>8.18</v>
      </c>
      <c r="F60" s="43"/>
    </row>
    <row r="61" spans="1:8" ht="18" x14ac:dyDescent="0.35">
      <c r="A61" s="2"/>
      <c r="B61"/>
      <c r="C61" s="15"/>
      <c r="D61" s="15"/>
      <c r="E61" s="15"/>
      <c r="F61" s="42"/>
    </row>
    <row r="62" spans="1:8" ht="18" x14ac:dyDescent="0.35">
      <c r="A62" s="11" t="s">
        <v>25</v>
      </c>
      <c r="B62" s="16">
        <f>SUM(B35:B60)</f>
        <v>114224.84999999999</v>
      </c>
      <c r="C62" s="16">
        <f>SUM(C35:C60)</f>
        <v>19063.380000000005</v>
      </c>
      <c r="D62" s="16">
        <f>SUM(D35:D60)</f>
        <v>43112.63</v>
      </c>
      <c r="E62" s="16">
        <f>SUM(E35:E60)</f>
        <v>79632.509999999995</v>
      </c>
      <c r="F62" s="43">
        <f>SUM(F35:F60)</f>
        <v>49363.79</v>
      </c>
      <c r="H62" s="28"/>
    </row>
    <row r="63" spans="1:8" ht="18" x14ac:dyDescent="0.35">
      <c r="A63" s="2"/>
      <c r="C63" s="15"/>
      <c r="D63" s="15"/>
      <c r="E63" s="15"/>
      <c r="F63" s="43"/>
      <c r="H63" s="28"/>
    </row>
    <row r="64" spans="1:8" ht="18" x14ac:dyDescent="0.35">
      <c r="A64" s="2"/>
      <c r="B64" s="15"/>
      <c r="C64" s="15"/>
      <c r="D64" s="15"/>
      <c r="E64" s="15"/>
      <c r="F64" s="43"/>
      <c r="H64" s="28"/>
    </row>
    <row r="65" spans="1:8" ht="18.600000000000001" thickBot="1" x14ac:dyDescent="0.4">
      <c r="A65" s="13" t="s">
        <v>26</v>
      </c>
      <c r="B65" s="17">
        <f>B30-B62</f>
        <v>-10270.429999999993</v>
      </c>
      <c r="C65" s="17">
        <f>C30-C62</f>
        <v>22749.939999999995</v>
      </c>
      <c r="D65" s="17">
        <f>D30-D62</f>
        <v>11006.790000000008</v>
      </c>
      <c r="E65" s="17">
        <f>E30-E62</f>
        <v>1363.9699999999866</v>
      </c>
      <c r="F65" s="44">
        <f>F30-F62</f>
        <v>7656.2099999999991</v>
      </c>
      <c r="H65" s="29"/>
    </row>
    <row r="66" spans="1:8" ht="15" thickTop="1" x14ac:dyDescent="0.3">
      <c r="A66" s="2"/>
    </row>
    <row r="67" spans="1:8" x14ac:dyDescent="0.3">
      <c r="C67" s="15"/>
      <c r="D67" s="15"/>
      <c r="E67" s="15"/>
    </row>
    <row r="69" spans="1:8" x14ac:dyDescent="0.3">
      <c r="C69" s="15"/>
      <c r="D69" s="15"/>
      <c r="E69" s="15"/>
    </row>
  </sheetData>
  <phoneticPr fontId="8" type="noConversion"/>
  <printOptions gridLines="1"/>
  <pageMargins left="0.75" right="0.75" top="1" bottom="1" header="0" footer="0"/>
  <pageSetup paperSize="9" scale="58" orientation="portrait" horizontalDpi="300" verticalDpi="300" r:id="rId1"/>
  <headerFooter alignWithMargins="0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topLeftCell="A73" workbookViewId="0">
      <selection activeCell="D83" sqref="D83"/>
    </sheetView>
  </sheetViews>
  <sheetFormatPr baseColWidth="10" defaultColWidth="11.44140625" defaultRowHeight="13.2" x14ac:dyDescent="0.25"/>
  <cols>
    <col min="1" max="1" width="48.44140625" bestFit="1" customWidth="1"/>
    <col min="2" max="2" width="11.44140625" customWidth="1"/>
    <col min="3" max="3" width="14" bestFit="1" customWidth="1"/>
  </cols>
  <sheetData>
    <row r="1" spans="1:3" x14ac:dyDescent="0.25">
      <c r="A1" s="31" t="s">
        <v>134</v>
      </c>
      <c r="B1" s="31"/>
      <c r="C1" s="32"/>
    </row>
    <row r="3" spans="1:3" x14ac:dyDescent="0.25">
      <c r="A3" s="18" t="s">
        <v>131</v>
      </c>
      <c r="B3" s="33"/>
      <c r="C3" s="34" t="s">
        <v>133</v>
      </c>
    </row>
    <row r="4" spans="1:3" x14ac:dyDescent="0.25">
      <c r="A4" s="18" t="s">
        <v>34</v>
      </c>
      <c r="B4" s="33"/>
      <c r="C4" s="34" t="s">
        <v>132</v>
      </c>
    </row>
    <row r="6" spans="1:3" x14ac:dyDescent="0.25">
      <c r="A6" s="35" t="s">
        <v>43</v>
      </c>
      <c r="B6" s="36">
        <v>2012</v>
      </c>
      <c r="C6" s="36">
        <v>2011</v>
      </c>
    </row>
    <row r="9" spans="1:3" x14ac:dyDescent="0.25">
      <c r="A9" s="37" t="s">
        <v>44</v>
      </c>
      <c r="B9" s="33">
        <v>61837</v>
      </c>
      <c r="C9" s="32">
        <v>54981.5</v>
      </c>
    </row>
    <row r="10" spans="1:3" x14ac:dyDescent="0.25">
      <c r="A10" s="37" t="s">
        <v>45</v>
      </c>
      <c r="B10" s="33">
        <v>4095.92</v>
      </c>
      <c r="C10" s="32">
        <v>2671.07</v>
      </c>
    </row>
    <row r="11" spans="1:3" x14ac:dyDescent="0.25">
      <c r="A11" s="37" t="s">
        <v>46</v>
      </c>
      <c r="B11" s="33">
        <v>1260</v>
      </c>
      <c r="C11" s="32">
        <v>1140</v>
      </c>
    </row>
    <row r="12" spans="1:3" x14ac:dyDescent="0.25">
      <c r="A12" s="37" t="s">
        <v>47</v>
      </c>
      <c r="B12" s="33"/>
      <c r="C12" s="32">
        <v>46.73</v>
      </c>
    </row>
    <row r="13" spans="1:3" x14ac:dyDescent="0.25">
      <c r="A13" s="37" t="s">
        <v>48</v>
      </c>
      <c r="B13" s="33">
        <v>2267.04</v>
      </c>
      <c r="C13" s="32">
        <v>1862.52</v>
      </c>
    </row>
    <row r="14" spans="1:3" x14ac:dyDescent="0.25">
      <c r="A14" s="37" t="s">
        <v>49</v>
      </c>
      <c r="B14" s="33">
        <v>550.72</v>
      </c>
      <c r="C14" s="32">
        <v>472.88</v>
      </c>
    </row>
    <row r="15" spans="1:3" x14ac:dyDescent="0.25">
      <c r="A15" s="37" t="s">
        <v>50</v>
      </c>
      <c r="B15" s="33">
        <v>285</v>
      </c>
      <c r="C15" s="32"/>
    </row>
    <row r="16" spans="1:3" x14ac:dyDescent="0.25">
      <c r="A16" s="37" t="s">
        <v>51</v>
      </c>
      <c r="B16" s="33">
        <v>38598.199999999997</v>
      </c>
      <c r="C16" s="32">
        <v>21907.09</v>
      </c>
    </row>
    <row r="17" spans="1:3" x14ac:dyDescent="0.25">
      <c r="A17" s="37" t="s">
        <v>52</v>
      </c>
      <c r="B17" s="33">
        <v>1987.4</v>
      </c>
      <c r="C17" s="32">
        <v>11817.23</v>
      </c>
    </row>
    <row r="18" spans="1:3" x14ac:dyDescent="0.25">
      <c r="A18" s="37" t="s">
        <v>53</v>
      </c>
      <c r="B18" s="33">
        <v>250</v>
      </c>
      <c r="C18" s="32">
        <v>1575</v>
      </c>
    </row>
    <row r="19" spans="1:3" x14ac:dyDescent="0.25">
      <c r="A19" s="37" t="s">
        <v>54</v>
      </c>
      <c r="B19" s="33">
        <v>588.23</v>
      </c>
      <c r="C19" s="32">
        <v>1144.01</v>
      </c>
    </row>
    <row r="20" spans="1:3" x14ac:dyDescent="0.25">
      <c r="A20" s="37" t="s">
        <v>55</v>
      </c>
      <c r="B20" s="33">
        <v>4643.74</v>
      </c>
      <c r="C20" s="32">
        <v>9689.4699999999993</v>
      </c>
    </row>
    <row r="21" spans="1:3" x14ac:dyDescent="0.25">
      <c r="A21" s="37" t="s">
        <v>56</v>
      </c>
      <c r="B21" s="33"/>
      <c r="C21" s="32">
        <v>810</v>
      </c>
    </row>
    <row r="22" spans="1:3" x14ac:dyDescent="0.25">
      <c r="A22" s="37" t="s">
        <v>57</v>
      </c>
      <c r="B22" s="33">
        <v>2640</v>
      </c>
      <c r="C22" s="32"/>
    </row>
    <row r="23" spans="1:3" x14ac:dyDescent="0.25">
      <c r="A23" s="37" t="s">
        <v>58</v>
      </c>
      <c r="B23" s="33"/>
      <c r="C23" s="32">
        <v>1753.21</v>
      </c>
    </row>
    <row r="24" spans="1:3" x14ac:dyDescent="0.25">
      <c r="A24" s="37" t="s">
        <v>59</v>
      </c>
      <c r="B24" s="33">
        <v>7.8</v>
      </c>
      <c r="C24" s="32"/>
    </row>
    <row r="25" spans="1:3" x14ac:dyDescent="0.25">
      <c r="A25" s="37" t="s">
        <v>60</v>
      </c>
      <c r="B25" s="33">
        <v>4332.74</v>
      </c>
      <c r="C25" s="32"/>
    </row>
    <row r="26" spans="1:3" x14ac:dyDescent="0.25">
      <c r="A26" s="37" t="s">
        <v>61</v>
      </c>
      <c r="B26" s="33">
        <v>270.20999999999998</v>
      </c>
      <c r="C26" s="32">
        <v>92.29</v>
      </c>
    </row>
    <row r="27" spans="1:3" x14ac:dyDescent="0.25">
      <c r="A27" s="37" t="s">
        <v>62</v>
      </c>
      <c r="B27" s="33">
        <v>60</v>
      </c>
      <c r="C27" s="32"/>
    </row>
    <row r="28" spans="1:3" x14ac:dyDescent="0.25">
      <c r="A28" s="37" t="s">
        <v>63</v>
      </c>
      <c r="B28" s="33"/>
      <c r="C28" s="32"/>
    </row>
    <row r="29" spans="1:3" x14ac:dyDescent="0.25">
      <c r="A29" s="37" t="s">
        <v>64</v>
      </c>
      <c r="B29" s="33"/>
      <c r="C29" s="32"/>
    </row>
    <row r="30" spans="1:3" x14ac:dyDescent="0.25">
      <c r="A30" s="37" t="s">
        <v>65</v>
      </c>
      <c r="B30" s="33">
        <v>-4679.5</v>
      </c>
      <c r="C30" s="32">
        <v>-10795.48</v>
      </c>
    </row>
    <row r="31" spans="1:3" x14ac:dyDescent="0.25">
      <c r="A31" s="37" t="s">
        <v>66</v>
      </c>
      <c r="B31" s="33"/>
      <c r="C31" s="32">
        <v>-111.46</v>
      </c>
    </row>
    <row r="32" spans="1:3" x14ac:dyDescent="0.25">
      <c r="A32" s="37" t="s">
        <v>67</v>
      </c>
      <c r="B32" s="33"/>
      <c r="C32" s="32">
        <v>-7442.15</v>
      </c>
    </row>
    <row r="33" spans="1:3" x14ac:dyDescent="0.25">
      <c r="A33" s="37" t="s">
        <v>135</v>
      </c>
      <c r="B33" s="33">
        <v>-500</v>
      </c>
      <c r="C33" s="32"/>
    </row>
    <row r="34" spans="1:3" x14ac:dyDescent="0.25">
      <c r="A34" s="37" t="s">
        <v>68</v>
      </c>
      <c r="B34" s="33">
        <v>-215.42</v>
      </c>
      <c r="C34" s="32"/>
    </row>
    <row r="35" spans="1:3" x14ac:dyDescent="0.25">
      <c r="A35" s="37" t="s">
        <v>69</v>
      </c>
      <c r="B35" s="33">
        <v>-650</v>
      </c>
      <c r="C35" s="32"/>
    </row>
    <row r="36" spans="1:3" x14ac:dyDescent="0.25">
      <c r="A36" s="37" t="s">
        <v>70</v>
      </c>
      <c r="B36" s="33">
        <v>-120</v>
      </c>
      <c r="C36" s="32"/>
    </row>
    <row r="37" spans="1:3" x14ac:dyDescent="0.25">
      <c r="A37" s="37" t="s">
        <v>71</v>
      </c>
      <c r="B37" s="33">
        <v>-1397.66</v>
      </c>
      <c r="C37" s="32"/>
    </row>
    <row r="38" spans="1:3" x14ac:dyDescent="0.25">
      <c r="A38" s="37" t="s">
        <v>72</v>
      </c>
      <c r="B38" s="33">
        <v>-141.75</v>
      </c>
      <c r="C38" s="32">
        <v>-59.95</v>
      </c>
    </row>
    <row r="39" spans="1:3" x14ac:dyDescent="0.25">
      <c r="A39" s="37" t="s">
        <v>73</v>
      </c>
      <c r="B39" s="33">
        <v>-1654.67</v>
      </c>
      <c r="C39" s="32">
        <v>-3181.92</v>
      </c>
    </row>
    <row r="40" spans="1:3" x14ac:dyDescent="0.25">
      <c r="A40" s="37" t="s">
        <v>74</v>
      </c>
      <c r="B40" s="33">
        <v>18611.37</v>
      </c>
      <c r="C40" s="32">
        <v>48885.120000000003</v>
      </c>
    </row>
    <row r="41" spans="1:3" x14ac:dyDescent="0.25">
      <c r="A41" s="37" t="s">
        <v>75</v>
      </c>
      <c r="B41" s="33">
        <v>1500</v>
      </c>
      <c r="C41" s="32"/>
    </row>
    <row r="42" spans="1:3" x14ac:dyDescent="0.25">
      <c r="A42" s="37" t="s">
        <v>76</v>
      </c>
      <c r="B42" s="33"/>
      <c r="C42" s="32">
        <v>8000</v>
      </c>
    </row>
    <row r="43" spans="1:3" x14ac:dyDescent="0.25">
      <c r="A43" s="37" t="s">
        <v>77</v>
      </c>
      <c r="B43" s="33">
        <v>1200</v>
      </c>
      <c r="C43" s="32">
        <v>1200</v>
      </c>
    </row>
    <row r="44" spans="1:3" x14ac:dyDescent="0.25">
      <c r="A44" s="37" t="s">
        <v>78</v>
      </c>
      <c r="B44" s="33"/>
      <c r="C44" s="32">
        <v>1250</v>
      </c>
    </row>
    <row r="45" spans="1:3" x14ac:dyDescent="0.25">
      <c r="A45" s="37" t="s">
        <v>79</v>
      </c>
      <c r="B45" s="33"/>
      <c r="C45" s="32">
        <v>37400</v>
      </c>
    </row>
    <row r="46" spans="1:3" x14ac:dyDescent="0.25">
      <c r="A46" s="37" t="s">
        <v>80</v>
      </c>
      <c r="B46" s="33">
        <v>15000</v>
      </c>
      <c r="C46" s="32"/>
    </row>
    <row r="47" spans="1:3" x14ac:dyDescent="0.25">
      <c r="A47" s="37" t="s">
        <v>81</v>
      </c>
      <c r="B47" s="33">
        <v>251.25</v>
      </c>
      <c r="C47" s="32">
        <v>375</v>
      </c>
    </row>
    <row r="48" spans="1:3" x14ac:dyDescent="0.25">
      <c r="A48" s="37" t="s">
        <v>82</v>
      </c>
      <c r="B48" s="33">
        <v>660.12</v>
      </c>
      <c r="C48" s="32">
        <v>660.12</v>
      </c>
    </row>
    <row r="49" spans="1:3" x14ac:dyDescent="0.25">
      <c r="A49" s="37" t="s">
        <v>83</v>
      </c>
      <c r="B49" s="33">
        <v>-33041.9</v>
      </c>
      <c r="C49" s="32">
        <v>-51646.06</v>
      </c>
    </row>
    <row r="50" spans="1:3" x14ac:dyDescent="0.25">
      <c r="A50" s="37" t="s">
        <v>84</v>
      </c>
      <c r="B50" s="33">
        <v>-25403.24</v>
      </c>
      <c r="C50" s="32">
        <v>-35584.69</v>
      </c>
    </row>
    <row r="51" spans="1:3" x14ac:dyDescent="0.25">
      <c r="A51" s="37" t="s">
        <v>85</v>
      </c>
      <c r="B51" s="33">
        <v>-7638.66</v>
      </c>
      <c r="C51" s="32">
        <v>-16061.37</v>
      </c>
    </row>
    <row r="52" spans="1:3" x14ac:dyDescent="0.25">
      <c r="A52" s="37" t="s">
        <v>86</v>
      </c>
      <c r="B52" s="33">
        <v>-41902.93</v>
      </c>
      <c r="C52" s="32">
        <v>-51788.98</v>
      </c>
    </row>
    <row r="53" spans="1:3" x14ac:dyDescent="0.25">
      <c r="A53" s="37" t="s">
        <v>87</v>
      </c>
      <c r="B53" s="33">
        <v>-14698.88</v>
      </c>
      <c r="C53" s="32">
        <v>-14235.77</v>
      </c>
    </row>
    <row r="54" spans="1:3" x14ac:dyDescent="0.25">
      <c r="A54" s="37" t="s">
        <v>88</v>
      </c>
      <c r="B54" s="33">
        <v>-1000</v>
      </c>
      <c r="C54" s="32"/>
    </row>
    <row r="55" spans="1:3" x14ac:dyDescent="0.25">
      <c r="A55" s="37" t="s">
        <v>136</v>
      </c>
      <c r="B55" s="33">
        <v>-345</v>
      </c>
      <c r="C55" s="32"/>
    </row>
    <row r="56" spans="1:3" x14ac:dyDescent="0.25">
      <c r="A56" s="37" t="s">
        <v>89</v>
      </c>
      <c r="B56" s="33"/>
      <c r="C56" s="32">
        <v>-15804.9</v>
      </c>
    </row>
    <row r="57" spans="1:3" x14ac:dyDescent="0.25">
      <c r="A57" s="37" t="s">
        <v>90</v>
      </c>
      <c r="B57" s="33">
        <v>-1.2</v>
      </c>
      <c r="C57" s="32">
        <v>-611.03</v>
      </c>
    </row>
    <row r="58" spans="1:3" x14ac:dyDescent="0.25">
      <c r="A58" s="37" t="s">
        <v>91</v>
      </c>
      <c r="B58" s="33">
        <v>-57.09</v>
      </c>
      <c r="C58" s="32">
        <v>-571.6</v>
      </c>
    </row>
    <row r="59" spans="1:3" x14ac:dyDescent="0.25">
      <c r="A59" s="37" t="s">
        <v>92</v>
      </c>
      <c r="B59" s="33">
        <v>-256</v>
      </c>
      <c r="C59" s="32">
        <v>-306</v>
      </c>
    </row>
    <row r="60" spans="1:3" x14ac:dyDescent="0.25">
      <c r="A60" s="37" t="s">
        <v>93</v>
      </c>
      <c r="B60" s="33">
        <v>-14088.42</v>
      </c>
      <c r="C60" s="32">
        <v>-5460</v>
      </c>
    </row>
    <row r="61" spans="1:3" x14ac:dyDescent="0.25">
      <c r="A61" s="37" t="s">
        <v>94</v>
      </c>
      <c r="B61" s="33">
        <v>-1133.43</v>
      </c>
      <c r="C61" s="32">
        <v>-145</v>
      </c>
    </row>
    <row r="62" spans="1:3" x14ac:dyDescent="0.25">
      <c r="A62" s="37" t="s">
        <v>95</v>
      </c>
      <c r="B62" s="33">
        <v>-3003.07</v>
      </c>
      <c r="C62" s="32">
        <v>-6626.85</v>
      </c>
    </row>
    <row r="63" spans="1:3" x14ac:dyDescent="0.25">
      <c r="A63" s="37" t="s">
        <v>96</v>
      </c>
      <c r="B63" s="33">
        <v>-1034.5999999999999</v>
      </c>
      <c r="C63" s="32">
        <v>-632.25</v>
      </c>
    </row>
    <row r="64" spans="1:3" x14ac:dyDescent="0.25">
      <c r="A64" s="37" t="s">
        <v>97</v>
      </c>
      <c r="B64" s="33">
        <v>-363.79</v>
      </c>
      <c r="C64" s="32">
        <v>-800.87</v>
      </c>
    </row>
    <row r="65" spans="1:3" x14ac:dyDescent="0.25">
      <c r="A65" s="37" t="s">
        <v>98</v>
      </c>
      <c r="B65" s="33">
        <v>-620.5</v>
      </c>
      <c r="C65" s="32">
        <v>-509.58</v>
      </c>
    </row>
    <row r="66" spans="1:3" x14ac:dyDescent="0.25">
      <c r="A66" s="37" t="s">
        <v>99</v>
      </c>
      <c r="B66" s="33">
        <v>-359.94</v>
      </c>
      <c r="C66" s="32">
        <v>-335.17</v>
      </c>
    </row>
    <row r="67" spans="1:3" x14ac:dyDescent="0.25">
      <c r="A67" s="37" t="s">
        <v>100</v>
      </c>
      <c r="B67" s="33"/>
      <c r="C67" s="32">
        <v>-1548.48</v>
      </c>
    </row>
    <row r="68" spans="1:3" x14ac:dyDescent="0.25">
      <c r="A68" s="37" t="s">
        <v>101</v>
      </c>
      <c r="B68" s="33"/>
      <c r="C68" s="32">
        <v>-166.88</v>
      </c>
    </row>
    <row r="69" spans="1:3" x14ac:dyDescent="0.25">
      <c r="A69" s="37" t="s">
        <v>102</v>
      </c>
      <c r="B69" s="33">
        <v>-1556.66</v>
      </c>
      <c r="C69" s="32">
        <v>-388.29</v>
      </c>
    </row>
    <row r="70" spans="1:3" x14ac:dyDescent="0.25">
      <c r="A70" s="37" t="s">
        <v>103</v>
      </c>
      <c r="B70" s="33">
        <v>-941.52</v>
      </c>
      <c r="C70" s="32">
        <v>-2533.23</v>
      </c>
    </row>
    <row r="71" spans="1:3" x14ac:dyDescent="0.25">
      <c r="A71" s="37" t="s">
        <v>104</v>
      </c>
      <c r="B71" s="33">
        <v>-288</v>
      </c>
      <c r="C71" s="32">
        <v>-178.2</v>
      </c>
    </row>
    <row r="72" spans="1:3" x14ac:dyDescent="0.25">
      <c r="A72" s="37" t="s">
        <v>105</v>
      </c>
      <c r="B72" s="33">
        <v>-790.05</v>
      </c>
      <c r="C72" s="32">
        <v>-206.17</v>
      </c>
    </row>
    <row r="73" spans="1:3" x14ac:dyDescent="0.25">
      <c r="A73" s="37" t="s">
        <v>106</v>
      </c>
      <c r="B73" s="33">
        <v>-31.63</v>
      </c>
      <c r="C73" s="32"/>
    </row>
    <row r="74" spans="1:3" x14ac:dyDescent="0.25">
      <c r="A74" s="37" t="s">
        <v>107</v>
      </c>
      <c r="B74" s="33">
        <v>-133.59</v>
      </c>
      <c r="C74" s="32">
        <v>-162.86000000000001</v>
      </c>
    </row>
    <row r="75" spans="1:3" x14ac:dyDescent="0.25">
      <c r="A75" s="37" t="s">
        <v>108</v>
      </c>
      <c r="B75" s="33">
        <v>-225</v>
      </c>
      <c r="C75" s="32">
        <v>-225</v>
      </c>
    </row>
    <row r="76" spans="1:3" x14ac:dyDescent="0.25">
      <c r="A76" s="37" t="s">
        <v>109</v>
      </c>
      <c r="B76" s="33">
        <v>-422.47</v>
      </c>
      <c r="C76" s="32">
        <v>-16.86</v>
      </c>
    </row>
    <row r="77" spans="1:3" x14ac:dyDescent="0.25">
      <c r="A77" s="37" t="s">
        <v>110</v>
      </c>
      <c r="B77" s="33">
        <v>-552.09</v>
      </c>
      <c r="C77" s="32">
        <v>-323.99</v>
      </c>
    </row>
    <row r="78" spans="1:3" x14ac:dyDescent="0.25">
      <c r="A78" s="37" t="s">
        <v>111</v>
      </c>
      <c r="B78" s="33">
        <v>-6741.24</v>
      </c>
      <c r="C78" s="32">
        <v>-3516.16</v>
      </c>
    </row>
    <row r="79" spans="1:3" x14ac:dyDescent="0.25">
      <c r="A79" s="37" t="s">
        <v>112</v>
      </c>
      <c r="B79" s="33">
        <v>-216.79</v>
      </c>
      <c r="C79" s="32">
        <v>-285</v>
      </c>
    </row>
    <row r="80" spans="1:3" x14ac:dyDescent="0.25">
      <c r="A80" s="37" t="s">
        <v>113</v>
      </c>
      <c r="B80" s="33">
        <v>-6524.45</v>
      </c>
      <c r="C80" s="32">
        <v>-3231.16</v>
      </c>
    </row>
    <row r="81" spans="1:3" x14ac:dyDescent="0.25">
      <c r="A81" s="37" t="s">
        <v>114</v>
      </c>
      <c r="B81" s="33"/>
      <c r="C81" s="32"/>
    </row>
    <row r="82" spans="1:3" x14ac:dyDescent="0.25">
      <c r="A82" s="37" t="s">
        <v>115</v>
      </c>
      <c r="B82" s="33"/>
      <c r="C82" s="32"/>
    </row>
    <row r="83" spans="1:3" x14ac:dyDescent="0.25">
      <c r="A83" s="37" t="s">
        <v>116</v>
      </c>
      <c r="B83" s="33"/>
      <c r="C83" s="32"/>
    </row>
    <row r="84" spans="1:3" x14ac:dyDescent="0.25">
      <c r="A84" s="37" t="s">
        <v>117</v>
      </c>
      <c r="B84" s="33">
        <v>548.11</v>
      </c>
      <c r="C84" s="32">
        <v>87.8</v>
      </c>
    </row>
    <row r="85" spans="1:3" x14ac:dyDescent="0.25">
      <c r="A85" s="37" t="s">
        <v>118</v>
      </c>
      <c r="B85" s="33">
        <v>548.11</v>
      </c>
      <c r="C85" s="32">
        <v>87.8</v>
      </c>
    </row>
    <row r="87" spans="1:3" x14ac:dyDescent="0.25">
      <c r="A87" s="37" t="s">
        <v>119</v>
      </c>
      <c r="B87" s="33">
        <v>-5369.09</v>
      </c>
      <c r="C87" s="32">
        <v>-13792.26</v>
      </c>
    </row>
    <row r="88" spans="1:3" x14ac:dyDescent="0.25">
      <c r="A88" s="37" t="s">
        <v>120</v>
      </c>
      <c r="B88" s="33"/>
      <c r="C88" s="32"/>
    </row>
    <row r="89" spans="1:3" x14ac:dyDescent="0.25">
      <c r="A89" s="37" t="s">
        <v>121</v>
      </c>
      <c r="B89" s="33"/>
      <c r="C89" s="32"/>
    </row>
    <row r="90" spans="1:3" x14ac:dyDescent="0.25">
      <c r="A90" s="37" t="s">
        <v>122</v>
      </c>
      <c r="B90" s="33">
        <v>-8.18</v>
      </c>
      <c r="C90" s="32"/>
    </row>
    <row r="91" spans="1:3" x14ac:dyDescent="0.25">
      <c r="A91" s="37" t="s">
        <v>123</v>
      </c>
      <c r="B91" s="33">
        <v>-8.18</v>
      </c>
      <c r="C91" s="32"/>
    </row>
    <row r="92" spans="1:3" x14ac:dyDescent="0.25">
      <c r="A92" s="37" t="s">
        <v>124</v>
      </c>
      <c r="B92" s="33"/>
      <c r="C92" s="32"/>
    </row>
    <row r="93" spans="1:3" x14ac:dyDescent="0.25">
      <c r="A93" s="37" t="s">
        <v>125</v>
      </c>
      <c r="B93" s="33"/>
      <c r="C93" s="32"/>
    </row>
    <row r="94" spans="1:3" x14ac:dyDescent="0.25">
      <c r="A94" s="37" t="s">
        <v>126</v>
      </c>
      <c r="B94" s="33"/>
      <c r="C94" s="32"/>
    </row>
    <row r="96" spans="1:3" x14ac:dyDescent="0.25">
      <c r="A96" s="37" t="s">
        <v>127</v>
      </c>
      <c r="B96" s="33">
        <v>-8.18</v>
      </c>
      <c r="C96" s="32"/>
    </row>
    <row r="97" spans="1:3" x14ac:dyDescent="0.25">
      <c r="A97" s="37" t="s">
        <v>128</v>
      </c>
      <c r="B97" s="33">
        <v>-5377.27</v>
      </c>
      <c r="C97" s="32">
        <v>-13792.26</v>
      </c>
    </row>
    <row r="99" spans="1:3" x14ac:dyDescent="0.25">
      <c r="A99" s="37" t="s">
        <v>129</v>
      </c>
      <c r="B99" s="33"/>
      <c r="C99" s="32"/>
    </row>
    <row r="101" spans="1:3" x14ac:dyDescent="0.25">
      <c r="A101" s="37" t="s">
        <v>130</v>
      </c>
      <c r="B101" s="33">
        <v>-5377.27</v>
      </c>
      <c r="C101" s="32">
        <v>-13792.26</v>
      </c>
    </row>
    <row r="102" spans="1:3" x14ac:dyDescent="0.25">
      <c r="B102" s="38"/>
      <c r="C102" s="38"/>
    </row>
    <row r="103" spans="1:3" x14ac:dyDescent="0.25">
      <c r="B103" s="38"/>
      <c r="C103" s="38"/>
    </row>
    <row r="104" spans="1:3" x14ac:dyDescent="0.25">
      <c r="B104" s="38"/>
      <c r="C104" s="38"/>
    </row>
    <row r="105" spans="1:3" x14ac:dyDescent="0.25">
      <c r="B105" s="38"/>
      <c r="C105" s="38"/>
    </row>
    <row r="106" spans="1:3" x14ac:dyDescent="0.25">
      <c r="B106" s="38"/>
      <c r="C106" s="38"/>
    </row>
    <row r="107" spans="1:3" x14ac:dyDescent="0.25">
      <c r="B107" s="38"/>
      <c r="C107" s="38"/>
    </row>
    <row r="108" spans="1:3" x14ac:dyDescent="0.25">
      <c r="B108" s="38"/>
      <c r="C108" s="38"/>
    </row>
    <row r="109" spans="1:3" x14ac:dyDescent="0.25">
      <c r="B109" s="38"/>
      <c r="C109" s="38"/>
    </row>
    <row r="110" spans="1:3" x14ac:dyDescent="0.25">
      <c r="B110" s="38"/>
      <c r="C110" s="38"/>
    </row>
    <row r="111" spans="1:3" x14ac:dyDescent="0.25">
      <c r="B111" s="38"/>
      <c r="C111" s="38"/>
    </row>
    <row r="112" spans="1:3" x14ac:dyDescent="0.25">
      <c r="B112" s="38"/>
      <c r="C112" s="38"/>
    </row>
    <row r="113" spans="2:3" x14ac:dyDescent="0.25">
      <c r="B113" s="38"/>
      <c r="C113" s="38"/>
    </row>
    <row r="114" spans="2:3" x14ac:dyDescent="0.25">
      <c r="B114" s="38"/>
      <c r="C114" s="38"/>
    </row>
    <row r="115" spans="2:3" x14ac:dyDescent="0.25">
      <c r="B115" s="38"/>
      <c r="C115" s="38"/>
    </row>
    <row r="116" spans="2:3" x14ac:dyDescent="0.25">
      <c r="B116" s="38"/>
      <c r="C116" s="38"/>
    </row>
    <row r="117" spans="2:3" x14ac:dyDescent="0.25">
      <c r="B117" s="38"/>
      <c r="C117" s="38"/>
    </row>
    <row r="118" spans="2:3" x14ac:dyDescent="0.25">
      <c r="B118" s="38"/>
      <c r="C118" s="38"/>
    </row>
    <row r="119" spans="2:3" x14ac:dyDescent="0.25">
      <c r="B119" s="38"/>
      <c r="C119" s="38"/>
    </row>
    <row r="120" spans="2:3" x14ac:dyDescent="0.25">
      <c r="B120" s="38"/>
      <c r="C120" s="38"/>
    </row>
    <row r="121" spans="2:3" x14ac:dyDescent="0.25">
      <c r="B121" s="38"/>
      <c r="C121" s="38"/>
    </row>
    <row r="122" spans="2:3" x14ac:dyDescent="0.25">
      <c r="B122" s="38"/>
      <c r="C122" s="38"/>
    </row>
    <row r="123" spans="2:3" x14ac:dyDescent="0.25">
      <c r="B123" s="38"/>
      <c r="C123" s="38"/>
    </row>
    <row r="124" spans="2:3" x14ac:dyDescent="0.25">
      <c r="B124" s="38"/>
      <c r="C124" s="38"/>
    </row>
    <row r="125" spans="2:3" x14ac:dyDescent="0.25">
      <c r="B125" s="38"/>
      <c r="C125" s="38"/>
    </row>
    <row r="126" spans="2:3" x14ac:dyDescent="0.25">
      <c r="B126" s="38"/>
      <c r="C126" s="38"/>
    </row>
    <row r="127" spans="2:3" x14ac:dyDescent="0.25">
      <c r="B127" s="38"/>
      <c r="C127" s="38"/>
    </row>
    <row r="128" spans="2:3" x14ac:dyDescent="0.25">
      <c r="B128" s="38"/>
      <c r="C128" s="38"/>
    </row>
    <row r="129" spans="2:3" x14ac:dyDescent="0.25">
      <c r="B129" s="38"/>
      <c r="C129" s="38"/>
    </row>
    <row r="130" spans="2:3" x14ac:dyDescent="0.25">
      <c r="B130" s="38"/>
      <c r="C130" s="38"/>
    </row>
    <row r="131" spans="2:3" x14ac:dyDescent="0.25">
      <c r="B131" s="38"/>
      <c r="C131" s="38"/>
    </row>
    <row r="132" spans="2:3" x14ac:dyDescent="0.25">
      <c r="B132" s="38"/>
      <c r="C132" s="38"/>
    </row>
    <row r="133" spans="2:3" x14ac:dyDescent="0.25">
      <c r="B133" s="38"/>
      <c r="C133" s="38"/>
    </row>
    <row r="134" spans="2:3" x14ac:dyDescent="0.25">
      <c r="B134" s="38"/>
      <c r="C134" s="38"/>
    </row>
    <row r="135" spans="2:3" x14ac:dyDescent="0.25">
      <c r="B135" s="38"/>
      <c r="C135" s="38"/>
    </row>
    <row r="136" spans="2:3" x14ac:dyDescent="0.25">
      <c r="B136" s="38"/>
      <c r="C136" s="38"/>
    </row>
    <row r="137" spans="2:3" x14ac:dyDescent="0.25">
      <c r="B137" s="38"/>
      <c r="C137" s="38"/>
    </row>
    <row r="138" spans="2:3" x14ac:dyDescent="0.25">
      <c r="B138" s="38"/>
      <c r="C138" s="38"/>
    </row>
    <row r="139" spans="2:3" x14ac:dyDescent="0.25">
      <c r="B139" s="38"/>
      <c r="C139" s="38"/>
    </row>
    <row r="140" spans="2:3" x14ac:dyDescent="0.25">
      <c r="B140" s="38"/>
      <c r="C140" s="38"/>
    </row>
    <row r="141" spans="2:3" x14ac:dyDescent="0.25">
      <c r="B141" s="38"/>
      <c r="C141" s="38"/>
    </row>
    <row r="142" spans="2:3" x14ac:dyDescent="0.25">
      <c r="B142" s="38"/>
      <c r="C142" s="38"/>
    </row>
    <row r="143" spans="2:3" x14ac:dyDescent="0.25">
      <c r="B143" s="38"/>
      <c r="C143" s="38"/>
    </row>
    <row r="144" spans="2:3" x14ac:dyDescent="0.25">
      <c r="B144" s="38"/>
      <c r="C144" s="38"/>
    </row>
    <row r="145" spans="2:3" x14ac:dyDescent="0.25">
      <c r="B145" s="38"/>
      <c r="C145" s="38"/>
    </row>
    <row r="146" spans="2:3" x14ac:dyDescent="0.25">
      <c r="B146" s="38"/>
      <c r="C146" s="38"/>
    </row>
    <row r="147" spans="2:3" x14ac:dyDescent="0.25">
      <c r="B147" s="38"/>
      <c r="C147" s="38"/>
    </row>
    <row r="148" spans="2:3" x14ac:dyDescent="0.25">
      <c r="B148" s="38"/>
      <c r="C148" s="38"/>
    </row>
    <row r="149" spans="2:3" x14ac:dyDescent="0.25">
      <c r="B149" s="38"/>
      <c r="C149" s="38"/>
    </row>
    <row r="150" spans="2:3" x14ac:dyDescent="0.25">
      <c r="B150" s="38"/>
      <c r="C150" s="38"/>
    </row>
    <row r="151" spans="2:3" x14ac:dyDescent="0.25">
      <c r="B151" s="38"/>
      <c r="C151" s="38"/>
    </row>
    <row r="152" spans="2:3" x14ac:dyDescent="0.25">
      <c r="B152" s="38"/>
      <c r="C152" s="38"/>
    </row>
    <row r="153" spans="2:3" x14ac:dyDescent="0.25">
      <c r="B153" s="38"/>
      <c r="C153" s="38"/>
    </row>
    <row r="154" spans="2:3" x14ac:dyDescent="0.25">
      <c r="B154" s="38"/>
      <c r="C154" s="38"/>
    </row>
    <row r="155" spans="2:3" x14ac:dyDescent="0.25">
      <c r="B155" s="38"/>
      <c r="C155" s="38"/>
    </row>
    <row r="156" spans="2:3" x14ac:dyDescent="0.25">
      <c r="B156" s="38"/>
      <c r="C156" s="38"/>
    </row>
    <row r="157" spans="2:3" x14ac:dyDescent="0.25">
      <c r="B157" s="38"/>
      <c r="C157" s="38"/>
    </row>
    <row r="158" spans="2:3" x14ac:dyDescent="0.25">
      <c r="B158" s="38"/>
      <c r="C158" s="38"/>
    </row>
    <row r="159" spans="2:3" x14ac:dyDescent="0.25">
      <c r="B159" s="38"/>
      <c r="C159" s="38"/>
    </row>
    <row r="160" spans="2:3" x14ac:dyDescent="0.25">
      <c r="B160" s="38"/>
      <c r="C160" s="38"/>
    </row>
    <row r="161" spans="2:3" x14ac:dyDescent="0.25">
      <c r="B161" s="38"/>
      <c r="C161" s="38"/>
    </row>
    <row r="162" spans="2:3" x14ac:dyDescent="0.25">
      <c r="B162" s="38"/>
      <c r="C162" s="38"/>
    </row>
    <row r="163" spans="2:3" x14ac:dyDescent="0.25">
      <c r="B163" s="38"/>
      <c r="C163" s="38"/>
    </row>
    <row r="164" spans="2:3" x14ac:dyDescent="0.25">
      <c r="B164" s="38"/>
      <c r="C164" s="38"/>
    </row>
    <row r="165" spans="2:3" x14ac:dyDescent="0.25">
      <c r="B165" s="38"/>
      <c r="C165" s="38"/>
    </row>
    <row r="166" spans="2:3" x14ac:dyDescent="0.25">
      <c r="B166" s="38"/>
      <c r="C166" s="38"/>
    </row>
    <row r="167" spans="2:3" x14ac:dyDescent="0.25">
      <c r="B167" s="38"/>
      <c r="C167" s="38"/>
    </row>
    <row r="168" spans="2:3" x14ac:dyDescent="0.25">
      <c r="B168" s="38"/>
      <c r="C168" s="38"/>
    </row>
    <row r="169" spans="2:3" x14ac:dyDescent="0.25">
      <c r="B169" s="38"/>
      <c r="C169" s="38"/>
    </row>
    <row r="170" spans="2:3" x14ac:dyDescent="0.25">
      <c r="B170" s="38"/>
      <c r="C170" s="38"/>
    </row>
    <row r="171" spans="2:3" x14ac:dyDescent="0.25">
      <c r="B171" s="38"/>
      <c r="C171" s="38"/>
    </row>
    <row r="172" spans="2:3" x14ac:dyDescent="0.25">
      <c r="B172" s="38"/>
      <c r="C172" s="38"/>
    </row>
    <row r="173" spans="2:3" x14ac:dyDescent="0.25">
      <c r="B173" s="38"/>
      <c r="C173" s="38"/>
    </row>
    <row r="174" spans="2:3" x14ac:dyDescent="0.25">
      <c r="B174" s="38"/>
      <c r="C174" s="38"/>
    </row>
    <row r="175" spans="2:3" x14ac:dyDescent="0.25">
      <c r="B175" s="38"/>
      <c r="C175" s="38"/>
    </row>
    <row r="176" spans="2:3" x14ac:dyDescent="0.25">
      <c r="B176" s="38"/>
      <c r="C176" s="38"/>
    </row>
  </sheetData>
  <phoneticPr fontId="1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 x14ac:dyDescent="0.25"/>
  <sheetData/>
  <phoneticPr fontId="1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 x14ac:dyDescent="0.25"/>
  <sheetData/>
  <phoneticPr fontId="1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PRESUPUESTO </vt:lpstr>
      <vt:lpstr>BPYG31.12.2012</vt:lpstr>
      <vt:lpstr>Hoja2</vt:lpstr>
      <vt:lpstr>Hoja1</vt:lpstr>
      <vt:lpstr>'PRESUPUESTO '!Área_de_impresión</vt:lpstr>
    </vt:vector>
  </TitlesOfParts>
  <Company>CORDON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Nubilum</cp:lastModifiedBy>
  <cp:lastPrinted>2013-06-10T10:51:11Z</cp:lastPrinted>
  <dcterms:created xsi:type="dcterms:W3CDTF">2010-10-26T14:52:37Z</dcterms:created>
  <dcterms:modified xsi:type="dcterms:W3CDTF">2018-05-09T09:14:43Z</dcterms:modified>
</cp:coreProperties>
</file>