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240" yWindow="120" windowWidth="18732" windowHeight="11196" tabRatio="791"/>
  </bookViews>
  <sheets>
    <sheet name="Pressupost ingre 2014-2015" sheetId="32" r:id="rId1"/>
    <sheet name="Press desp 2014-2015" sheetId="31" r:id="rId2"/>
    <sheet name="pressupost per capítol" sheetId="36" r:id="rId3"/>
    <sheet name="Hoja1" sheetId="37" r:id="rId4"/>
  </sheets>
  <definedNames>
    <definedName name="_xlnm._FilterDatabase" localSheetId="1" hidden="1">'Press desp 2014-2015'!#REF!</definedName>
    <definedName name="_xlnm.Print_Area" localSheetId="1">'Press desp 2014-2015'!$B$1:$H$94</definedName>
    <definedName name="_xlnm.Print_Area" localSheetId="0">'Pressupost ingre 2014-2015'!$B$2:$H$33</definedName>
    <definedName name="_xlnm.Print_Area" localSheetId="2">'pressupost per capítol'!$A$2:$D$25</definedName>
    <definedName name="_xlnm.Print_Titles" localSheetId="1">'Press desp 2014-2015'!$2:$2</definedName>
  </definedNames>
  <calcPr calcId="152511"/>
</workbook>
</file>

<file path=xl/calcChain.xml><?xml version="1.0" encoding="utf-8"?>
<calcChain xmlns="http://schemas.openxmlformats.org/spreadsheetml/2006/main">
  <c r="H46" i="31" l="1"/>
  <c r="D46" i="31"/>
  <c r="H37" i="31"/>
  <c r="D37" i="31"/>
  <c r="H53" i="31"/>
  <c r="D53" i="31"/>
  <c r="D22" i="36" l="1"/>
  <c r="C22" i="36"/>
  <c r="H11" i="32" l="1"/>
  <c r="H32" i="32" l="1"/>
  <c r="H28" i="32"/>
  <c r="D12" i="36" s="1"/>
  <c r="H21" i="32"/>
  <c r="H20" i="32" s="1"/>
  <c r="H18" i="32"/>
  <c r="H16" i="32"/>
  <c r="H9" i="32"/>
  <c r="H15" i="32" l="1"/>
  <c r="H8" i="32"/>
  <c r="H6" i="32" s="1"/>
  <c r="H4" i="32" l="1"/>
  <c r="D11" i="36"/>
  <c r="D10" i="36"/>
  <c r="H87" i="31"/>
  <c r="H82" i="31"/>
  <c r="H74" i="31"/>
  <c r="D21" i="36" s="1"/>
  <c r="D20" i="36"/>
  <c r="H68" i="31"/>
  <c r="H44" i="31"/>
  <c r="D13" i="36" l="1"/>
  <c r="H41" i="31"/>
  <c r="H64" i="31"/>
  <c r="H63" i="31" s="1"/>
  <c r="H81" i="31"/>
  <c r="D23" i="36" s="1"/>
  <c r="H10" i="31"/>
  <c r="H17" i="31"/>
  <c r="H30" i="31"/>
  <c r="H25" i="31"/>
  <c r="H34" i="31" l="1"/>
  <c r="H24" i="31" s="1"/>
  <c r="D19" i="36" s="1"/>
  <c r="H6" i="31"/>
  <c r="D18" i="36" l="1"/>
  <c r="D24" i="36" s="1"/>
  <c r="H4" i="31"/>
  <c r="D85" i="31"/>
  <c r="D88" i="31"/>
  <c r="D87" i="31" s="1"/>
  <c r="D32" i="32"/>
  <c r="D28" i="32"/>
  <c r="C12" i="36" s="1"/>
  <c r="D21" i="32"/>
  <c r="D20" i="32" s="1"/>
  <c r="D16" i="32"/>
  <c r="D11" i="32"/>
  <c r="D9" i="32" s="1"/>
  <c r="C20" i="36"/>
  <c r="D44" i="31"/>
  <c r="D41" i="31" l="1"/>
  <c r="D64" i="31"/>
  <c r="D82" i="31"/>
  <c r="D81" i="31" s="1"/>
  <c r="C23" i="36" s="1"/>
  <c r="D6" i="32"/>
  <c r="D17" i="31"/>
  <c r="D30" i="31"/>
  <c r="D68" i="31"/>
  <c r="D74" i="31"/>
  <c r="C21" i="36" s="1"/>
  <c r="C10" i="36" l="1"/>
  <c r="D34" i="31"/>
  <c r="D25" i="31"/>
  <c r="D10" i="31"/>
  <c r="D18" i="32"/>
  <c r="D15" i="32" s="1"/>
  <c r="D63" i="31"/>
  <c r="D6" i="31" l="1"/>
  <c r="D24" i="31"/>
  <c r="C19" i="36" s="1"/>
  <c r="C18" i="36" l="1"/>
  <c r="C24" i="36" s="1"/>
  <c r="C11" i="36"/>
  <c r="C13" i="36" s="1"/>
  <c r="D4" i="32"/>
  <c r="D4" i="31"/>
</calcChain>
</file>

<file path=xl/sharedStrings.xml><?xml version="1.0" encoding="utf-8"?>
<sst xmlns="http://schemas.openxmlformats.org/spreadsheetml/2006/main" count="267" uniqueCount="125">
  <si>
    <t>DESPESES</t>
  </si>
  <si>
    <t>CAPÍTOL 1</t>
  </si>
  <si>
    <t>DESPESES DE PERSONAL</t>
  </si>
  <si>
    <t>ALTS CÀRRECS</t>
  </si>
  <si>
    <t>PERSONAL EVENTUAL</t>
  </si>
  <si>
    <t>PERSONAL FUNCIONARI</t>
  </si>
  <si>
    <t>PERSONAL LABORAL</t>
  </si>
  <si>
    <t>ALTRES REMUNERACIONS</t>
  </si>
  <si>
    <t>PRODUCTIVITAT</t>
  </si>
  <si>
    <t>GRATIFICACIONS</t>
  </si>
  <si>
    <t xml:space="preserve">QUOTES I DESPESES SOCIALS </t>
  </si>
  <si>
    <t>QUOTES SOCIALS</t>
  </si>
  <si>
    <t>ACCIÓ SOCIAL</t>
  </si>
  <si>
    <t>MENJADORS</t>
  </si>
  <si>
    <t>CAPITOL 2</t>
  </si>
  <si>
    <t>LLOGUERS</t>
  </si>
  <si>
    <t>EDIFICIS I ALTRES CONSTRUCCIONS</t>
  </si>
  <si>
    <t>MAQUINÀRIA, INSTAL·LACIONS I UTILLATGE</t>
  </si>
  <si>
    <t>LLOGUER EQUIPS PER A PROCESSOS D'INFORMACIÓ</t>
  </si>
  <si>
    <t>REPARACIONS, MANTENIMENT I CONSERVACIÓ</t>
  </si>
  <si>
    <t>EQUIPS PER A PROCESOS D'INFORMACIÓ</t>
  </si>
  <si>
    <t>MATERIAL, SUBMINISTRAMENTS I ALTRES</t>
  </si>
  <si>
    <t>MATERIAL D'OFICINA</t>
  </si>
  <si>
    <t>SUBMINISTRAMENTS</t>
  </si>
  <si>
    <t>COMUNICACIONS</t>
  </si>
  <si>
    <t>DESPESES DIVERSES</t>
  </si>
  <si>
    <t>DIVERSES</t>
  </si>
  <si>
    <t>DESPESES REPRESENTACIÓ I VIATGES</t>
  </si>
  <si>
    <t>TRIBUTACIÓ SECTOR TELECOMUNICACIONS</t>
  </si>
  <si>
    <t xml:space="preserve">COMUNICACIÓ </t>
  </si>
  <si>
    <t>TREBALLS REALITZATS PER ALTRES EMPRESES</t>
  </si>
  <si>
    <t>NETEJA</t>
  </si>
  <si>
    <t>SEGURETAT</t>
  </si>
  <si>
    <t>JORNADES</t>
  </si>
  <si>
    <t>APLICACIONS INFORMÀTIQUES</t>
  </si>
  <si>
    <t>GESTORIA</t>
  </si>
  <si>
    <t>Edició</t>
  </si>
  <si>
    <t>AUDITORIA</t>
  </si>
  <si>
    <t xml:space="preserve">DIFUSIÓ </t>
  </si>
  <si>
    <t>INDEMNITZACIONS PER RAONS DEL SERVEI</t>
  </si>
  <si>
    <t>DIETES</t>
  </si>
  <si>
    <t>DIETES CONSELLERS</t>
  </si>
  <si>
    <t>LOCOMOCIÓ</t>
  </si>
  <si>
    <t>CAPÍTOL 3</t>
  </si>
  <si>
    <t>INTERESSOS DE PRÉSTECS I PÓLISSES</t>
  </si>
  <si>
    <t>CAPÍTOL 4</t>
  </si>
  <si>
    <t>TRANSFERÈNCIES CORRENTS</t>
  </si>
  <si>
    <t>Aportacions a societats mercantils</t>
  </si>
  <si>
    <t>Aportacions a ajuntaments</t>
  </si>
  <si>
    <t>CAPÍTOL 6</t>
  </si>
  <si>
    <t>INVERSIONS REALS</t>
  </si>
  <si>
    <t>INVERSIÓ NOVA ASSOCIADA AL FUNCIONAMENT SERVEIS</t>
  </si>
  <si>
    <t>MAQUINÀRIA I INSTAL·LACIONS</t>
  </si>
  <si>
    <t>MOBILIARI</t>
  </si>
  <si>
    <t>EQUIPS I PROCESSOS D'INFORMACIÓ</t>
  </si>
  <si>
    <t>ALTRES</t>
  </si>
  <si>
    <t>INVERSIÓ DE CARÀCTER IMMATERIAL</t>
  </si>
  <si>
    <t>DESPESES EN INVERSIONS DE CARÀCTER IMMATERIAL</t>
  </si>
  <si>
    <t>CAPÍTOL 7</t>
  </si>
  <si>
    <t>TRANSFERÈNCIES DE CAPITAL</t>
  </si>
  <si>
    <t>INGRESSOS</t>
  </si>
  <si>
    <t>TAXES I ALTRES INGRESSOS</t>
  </si>
  <si>
    <t>ALTRES INGRESSOS</t>
  </si>
  <si>
    <t>PRESTACIÓ DE SERVEIS</t>
  </si>
  <si>
    <t>Plans especials telefonia mòbil</t>
  </si>
  <si>
    <t>TRANSFERÈNCIES ADMON GENERAL DE L'ESTAT</t>
  </si>
  <si>
    <t>COMUNITATS AUTÒNOMES</t>
  </si>
  <si>
    <t>DE L'ADMINISTRACIO GENERAL DE LA COMUNITAT AUTON.</t>
  </si>
  <si>
    <t>ENTITATS LOCALS</t>
  </si>
  <si>
    <t>APORTACIONS DIPUTACIONS</t>
  </si>
  <si>
    <t>DIPUTACIÓ DE BARCELONA</t>
  </si>
  <si>
    <t>DIPUTACIÓ DE GIRONA</t>
  </si>
  <si>
    <t>DIPUTACIÓ DE LLEIDA</t>
  </si>
  <si>
    <t>DIPUTACIÓ DE TARRAGONA</t>
  </si>
  <si>
    <t>APORTACIONS AJUNTAMENTS</t>
  </si>
  <si>
    <t>INGRESSOS PATRIMONIALS</t>
  </si>
  <si>
    <t>INTERESSOS EN COMPTES BANCARIS</t>
  </si>
  <si>
    <t>Agregació de la demanda</t>
  </si>
  <si>
    <t>PREUS PÚBLICS</t>
  </si>
  <si>
    <t>PUBLICITAT (catàleg  servies, tríptic localret)</t>
  </si>
  <si>
    <t>RETRUBUCIONS BÀSIQUES</t>
  </si>
  <si>
    <t>HORES EXTRAORDINARIES</t>
  </si>
  <si>
    <t>PERSONAL LABORAL TEMPORAL</t>
  </si>
  <si>
    <t>FORMACIÓ I PERFECCIONAMENT DEL PERSONAL</t>
  </si>
  <si>
    <t>ASSEGURANCES</t>
  </si>
  <si>
    <t>PREMSA, REVISTES, LLIBRES I ALTRES PUBLICACIONS</t>
  </si>
  <si>
    <t xml:space="preserve">ENERGIA ELÈCTRICA  </t>
  </si>
  <si>
    <t>PRODUCTES ALIMENTARIS</t>
  </si>
  <si>
    <t>SERVEIS DE TELECOMUNICACIONS</t>
  </si>
  <si>
    <t>CORREUS</t>
  </si>
  <si>
    <t xml:space="preserve">PUBLICACIONS EN DIARIS OFICIALS </t>
  </si>
  <si>
    <t xml:space="preserve">ALTRES SUMINISTRAMENTS </t>
  </si>
  <si>
    <t>DEL PERSONAL DIRECTIU</t>
  </si>
  <si>
    <t>DEL PERSONAL NO DIRECTIU</t>
  </si>
  <si>
    <t>CAPÍTOL 5</t>
  </si>
  <si>
    <t>Interessos</t>
  </si>
  <si>
    <t>ARRENDAMENT MATERIAL DE TRANSPORT</t>
  </si>
  <si>
    <t>Aportacions a institucions sense ànim de lucre</t>
  </si>
  <si>
    <t>Infraestructures redacció de projectes</t>
  </si>
  <si>
    <t>Infraestructures direcció d'obres</t>
  </si>
  <si>
    <t>Pressupost Consorci 2014</t>
  </si>
  <si>
    <t>Pressupost Consorci 2015</t>
  </si>
  <si>
    <t>Capítol III</t>
  </si>
  <si>
    <t>Capítol IV</t>
  </si>
  <si>
    <t>Capítol V</t>
  </si>
  <si>
    <t>Capítol I</t>
  </si>
  <si>
    <t>Capítol II</t>
  </si>
  <si>
    <t>Capítol VI</t>
  </si>
  <si>
    <t>FONS DE CONTINGÈNCIA</t>
  </si>
  <si>
    <t>TOTAL INGRESSOS</t>
  </si>
  <si>
    <t>TOTAL DESPESES</t>
  </si>
  <si>
    <t>PRESSUPOST PROVISIONAL CONSORCI LOCALRET EXERCICI 2015</t>
  </si>
  <si>
    <t>PRESSUPOST D'INGRESSOS</t>
  </si>
  <si>
    <t>CAPÍTOL</t>
  </si>
  <si>
    <t xml:space="preserve">PRESSUPOST DE DESPESES </t>
  </si>
  <si>
    <t>DENOMINACIÓ</t>
  </si>
  <si>
    <t>Transferències corrents</t>
  </si>
  <si>
    <t>Ingressos patrimonials</t>
  </si>
  <si>
    <t>Despeses de personal</t>
  </si>
  <si>
    <t>Taxes, preus públics i altres ingressos</t>
  </si>
  <si>
    <t>Despeses corrents en béns i serveis</t>
  </si>
  <si>
    <t>Despeses financeres</t>
  </si>
  <si>
    <t>Fons de contingència</t>
  </si>
  <si>
    <t>Inversions reals</t>
  </si>
  <si>
    <t>Altres projectes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</si>
</sst>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9" fontId="1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164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2">
    <xf numFmtId="164" fontId="0" fillId="0" borderId="0" xfId="0"/>
    <xf numFmtId="1" fontId="4" fillId="0" borderId="0" xfId="0" applyNumberFormat="1" applyFont="1"/>
    <xf numFmtId="164" fontId="4" fillId="0" borderId="0" xfId="0" applyFont="1"/>
    <xf numFmtId="1" fontId="4" fillId="5" borderId="0" xfId="0" applyNumberFormat="1" applyFont="1" applyFill="1"/>
    <xf numFmtId="164" fontId="5" fillId="5" borderId="0" xfId="0" applyFont="1" applyFill="1"/>
    <xf numFmtId="164" fontId="4" fillId="7" borderId="0" xfId="0" applyFont="1" applyFill="1"/>
    <xf numFmtId="164" fontId="4" fillId="0" borderId="4" xfId="0" applyFont="1" applyBorder="1"/>
    <xf numFmtId="4" fontId="4" fillId="5" borderId="4" xfId="0" applyNumberFormat="1" applyFont="1" applyFill="1" applyBorder="1" applyAlignment="1">
      <alignment horizontal="right"/>
    </xf>
    <xf numFmtId="4" fontId="5" fillId="5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164" fontId="0" fillId="0" borderId="0" xfId="0" applyFont="1"/>
    <xf numFmtId="164" fontId="0" fillId="0" borderId="0" xfId="0" applyFont="1" applyFill="1"/>
    <xf numFmtId="1" fontId="8" fillId="2" borderId="0" xfId="0" applyNumberFormat="1" applyFont="1" applyFill="1"/>
    <xf numFmtId="164" fontId="8" fillId="2" borderId="0" xfId="0" applyFont="1" applyFill="1"/>
    <xf numFmtId="4" fontId="8" fillId="2" borderId="4" xfId="0" applyNumberFormat="1" applyFont="1" applyFill="1" applyBorder="1" applyAlignment="1">
      <alignment horizontal="right"/>
    </xf>
    <xf numFmtId="164" fontId="9" fillId="0" borderId="0" xfId="4" applyFont="1"/>
    <xf numFmtId="1" fontId="6" fillId="3" borderId="0" xfId="0" applyNumberFormat="1" applyFont="1" applyFill="1"/>
    <xf numFmtId="164" fontId="6" fillId="3" borderId="0" xfId="0" applyFont="1" applyFill="1"/>
    <xf numFmtId="4" fontId="6" fillId="3" borderId="4" xfId="0" applyNumberFormat="1" applyFont="1" applyFill="1" applyBorder="1" applyAlignment="1">
      <alignment horizontal="right"/>
    </xf>
    <xf numFmtId="1" fontId="5" fillId="4" borderId="0" xfId="0" applyNumberFormat="1" applyFont="1" applyFill="1"/>
    <xf numFmtId="164" fontId="5" fillId="4" borderId="0" xfId="0" applyFont="1" applyFill="1"/>
    <xf numFmtId="4" fontId="5" fillId="4" borderId="4" xfId="0" applyNumberFormat="1" applyFont="1" applyFill="1" applyBorder="1" applyAlignment="1">
      <alignment horizontal="right"/>
    </xf>
    <xf numFmtId="1" fontId="5" fillId="5" borderId="0" xfId="0" applyNumberFormat="1" applyFont="1" applyFill="1"/>
    <xf numFmtId="1" fontId="5" fillId="0" borderId="0" xfId="0" applyNumberFormat="1" applyFont="1" applyFill="1"/>
    <xf numFmtId="164" fontId="5" fillId="0" borderId="0" xfId="0" applyFont="1" applyFill="1"/>
    <xf numFmtId="1" fontId="6" fillId="4" borderId="0" xfId="0" applyNumberFormat="1" applyFont="1" applyFill="1"/>
    <xf numFmtId="164" fontId="6" fillId="4" borderId="0" xfId="0" applyFont="1" applyFill="1"/>
    <xf numFmtId="4" fontId="6" fillId="4" borderId="4" xfId="0" applyNumberFormat="1" applyFont="1" applyFill="1" applyBorder="1" applyAlignment="1">
      <alignment horizontal="right"/>
    </xf>
    <xf numFmtId="1" fontId="10" fillId="5" borderId="0" xfId="0" applyNumberFormat="1" applyFont="1" applyFill="1"/>
    <xf numFmtId="164" fontId="10" fillId="5" borderId="0" xfId="0" applyFont="1" applyFill="1"/>
    <xf numFmtId="4" fontId="10" fillId="5" borderId="4" xfId="0" applyNumberFormat="1" applyFont="1" applyFill="1" applyBorder="1" applyAlignment="1">
      <alignment horizontal="right"/>
    </xf>
    <xf numFmtId="164" fontId="11" fillId="4" borderId="0" xfId="0" applyFont="1" applyFill="1"/>
    <xf numFmtId="4" fontId="6" fillId="3" borderId="5" xfId="0" applyNumberFormat="1" applyFont="1" applyFill="1" applyBorder="1" applyAlignment="1">
      <alignment horizontal="right"/>
    </xf>
    <xf numFmtId="164" fontId="12" fillId="0" borderId="0" xfId="0" applyFont="1"/>
    <xf numFmtId="164" fontId="4" fillId="0" borderId="0" xfId="0" applyFont="1" applyAlignment="1">
      <alignment horizontal="center" vertical="center"/>
    </xf>
    <xf numFmtId="4" fontId="12" fillId="0" borderId="0" xfId="0" applyNumberFormat="1" applyFont="1" applyFill="1" applyAlignment="1">
      <alignment horizontal="left"/>
    </xf>
    <xf numFmtId="4" fontId="9" fillId="0" borderId="0" xfId="1" applyNumberFormat="1" applyFont="1" applyFill="1" applyAlignment="1">
      <alignment horizontal="left"/>
    </xf>
    <xf numFmtId="164" fontId="4" fillId="7" borderId="0" xfId="0" applyFont="1" applyFill="1" applyBorder="1"/>
    <xf numFmtId="164" fontId="6" fillId="7" borderId="0" xfId="0" applyNumberFormat="1" applyFont="1" applyFill="1" applyBorder="1"/>
    <xf numFmtId="3" fontId="6" fillId="0" borderId="7" xfId="0" applyNumberFormat="1" applyFont="1" applyFill="1" applyBorder="1" applyAlignment="1">
      <alignment horizontal="center" vertical="center" wrapText="1"/>
    </xf>
    <xf numFmtId="164" fontId="6" fillId="7" borderId="8" xfId="0" applyNumberFormat="1" applyFont="1" applyFill="1" applyBorder="1"/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65" fontId="9" fillId="0" borderId="0" xfId="4" applyNumberFormat="1" applyFont="1"/>
    <xf numFmtId="164" fontId="9" fillId="0" borderId="4" xfId="4" applyFont="1" applyBorder="1"/>
    <xf numFmtId="165" fontId="14" fillId="2" borderId="0" xfId="4" applyNumberFormat="1" applyFont="1" applyFill="1"/>
    <xf numFmtId="164" fontId="14" fillId="2" borderId="0" xfId="4" applyFont="1" applyFill="1"/>
    <xf numFmtId="4" fontId="14" fillId="2" borderId="4" xfId="4" applyNumberFormat="1" applyFont="1" applyFill="1" applyBorder="1"/>
    <xf numFmtId="10" fontId="6" fillId="0" borderId="0" xfId="1" applyNumberFormat="1" applyFont="1"/>
    <xf numFmtId="164" fontId="6" fillId="0" borderId="0" xfId="4" applyFont="1"/>
    <xf numFmtId="165" fontId="9" fillId="5" borderId="0" xfId="4" applyNumberFormat="1" applyFont="1" applyFill="1"/>
    <xf numFmtId="164" fontId="9" fillId="5" borderId="0" xfId="4" applyFont="1" applyFill="1"/>
    <xf numFmtId="4" fontId="9" fillId="5" borderId="4" xfId="4" applyNumberFormat="1" applyFont="1" applyFill="1" applyBorder="1"/>
    <xf numFmtId="164" fontId="15" fillId="5" borderId="0" xfId="4" applyFont="1" applyFill="1"/>
    <xf numFmtId="4" fontId="15" fillId="5" borderId="4" xfId="4" applyNumberFormat="1" applyFont="1" applyFill="1" applyBorder="1"/>
    <xf numFmtId="165" fontId="15" fillId="5" borderId="0" xfId="4" applyNumberFormat="1" applyFont="1" applyFill="1"/>
    <xf numFmtId="164" fontId="15" fillId="0" borderId="0" xfId="4" applyFont="1"/>
    <xf numFmtId="164" fontId="7" fillId="0" borderId="0" xfId="4" applyFont="1"/>
    <xf numFmtId="165" fontId="7" fillId="4" borderId="0" xfId="4" applyNumberFormat="1" applyFont="1" applyFill="1"/>
    <xf numFmtId="164" fontId="7" fillId="4" borderId="0" xfId="4" applyFont="1" applyFill="1"/>
    <xf numFmtId="4" fontId="7" fillId="4" borderId="4" xfId="4" applyNumberFormat="1" applyFont="1" applyFill="1" applyBorder="1"/>
    <xf numFmtId="4" fontId="7" fillId="4" borderId="5" xfId="4" applyNumberFormat="1" applyFont="1" applyFill="1" applyBorder="1"/>
    <xf numFmtId="164" fontId="7" fillId="0" borderId="0" xfId="4" applyFont="1" applyAlignment="1">
      <alignment horizontal="right"/>
    </xf>
    <xf numFmtId="164" fontId="9" fillId="0" borderId="0" xfId="4" applyFont="1" applyAlignment="1">
      <alignment horizontal="right"/>
    </xf>
    <xf numFmtId="164" fontId="9" fillId="0" borderId="0" xfId="4" applyFont="1" applyBorder="1" applyAlignment="1">
      <alignment horizontal="right"/>
    </xf>
    <xf numFmtId="164" fontId="9" fillId="0" borderId="0" xfId="4" applyFont="1" applyBorder="1"/>
    <xf numFmtId="164" fontId="7" fillId="0" borderId="0" xfId="4" applyFont="1" applyBorder="1" applyAlignment="1">
      <alignment horizontal="right"/>
    </xf>
    <xf numFmtId="164" fontId="16" fillId="0" borderId="0" xfId="4" applyFont="1" applyAlignment="1">
      <alignment horizontal="right"/>
    </xf>
    <xf numFmtId="164" fontId="17" fillId="0" borderId="0" xfId="4" applyFont="1"/>
    <xf numFmtId="1" fontId="6" fillId="0" borderId="0" xfId="0" applyNumberFormat="1" applyFont="1" applyFill="1"/>
    <xf numFmtId="164" fontId="6" fillId="0" borderId="0" xfId="0" applyFont="1" applyFill="1"/>
    <xf numFmtId="4" fontId="6" fillId="0" borderId="4" xfId="0" applyNumberFormat="1" applyFont="1" applyFill="1" applyBorder="1" applyAlignment="1">
      <alignment horizontal="right"/>
    </xf>
    <xf numFmtId="164" fontId="18" fillId="0" borderId="0" xfId="0" applyFont="1" applyAlignment="1">
      <alignment horizontal="center"/>
    </xf>
    <xf numFmtId="164" fontId="0" fillId="0" borderId="10" xfId="0" applyBorder="1"/>
    <xf numFmtId="164" fontId="18" fillId="0" borderId="0" xfId="0" applyFont="1"/>
    <xf numFmtId="39" fontId="0" fillId="0" borderId="10" xfId="0" applyNumberFormat="1" applyBorder="1" applyAlignment="1">
      <alignment vertical="center"/>
    </xf>
    <xf numFmtId="39" fontId="0" fillId="0" borderId="10" xfId="0" applyNumberFormat="1" applyBorder="1" applyAlignment="1">
      <alignment horizontal="right" vertical="center"/>
    </xf>
    <xf numFmtId="164" fontId="18" fillId="0" borderId="10" xfId="0" applyFont="1" applyBorder="1" applyAlignment="1">
      <alignment horizontal="center"/>
    </xf>
    <xf numFmtId="39" fontId="18" fillId="0" borderId="0" xfId="0" applyNumberFormat="1" applyFont="1" applyBorder="1" applyAlignment="1">
      <alignment vertical="center"/>
    </xf>
    <xf numFmtId="165" fontId="18" fillId="0" borderId="10" xfId="0" applyNumberFormat="1" applyFont="1" applyBorder="1" applyAlignment="1">
      <alignment horizontal="center"/>
    </xf>
    <xf numFmtId="164" fontId="19" fillId="0" borderId="0" xfId="0" applyFont="1"/>
    <xf numFmtId="1" fontId="20" fillId="6" borderId="0" xfId="0" applyNumberFormat="1" applyFont="1" applyFill="1"/>
    <xf numFmtId="164" fontId="20" fillId="6" borderId="0" xfId="0" applyFont="1" applyFill="1"/>
    <xf numFmtId="4" fontId="20" fillId="6" borderId="4" xfId="0" applyNumberFormat="1" applyFont="1" applyFill="1" applyBorder="1" applyAlignment="1">
      <alignment horizontal="right"/>
    </xf>
    <xf numFmtId="4" fontId="20" fillId="0" borderId="0" xfId="1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left"/>
    </xf>
    <xf numFmtId="4" fontId="5" fillId="0" borderId="0" xfId="4" applyNumberFormat="1" applyFont="1" applyFill="1" applyAlignment="1">
      <alignment horizontal="left"/>
    </xf>
    <xf numFmtId="4" fontId="5" fillId="0" borderId="0" xfId="1" applyNumberFormat="1" applyFont="1" applyFill="1" applyAlignment="1">
      <alignment horizontal="left"/>
    </xf>
    <xf numFmtId="4" fontId="21" fillId="0" borderId="0" xfId="4" applyNumberFormat="1" applyFont="1" applyFill="1" applyAlignment="1">
      <alignment horizontal="left"/>
    </xf>
    <xf numFmtId="164" fontId="4" fillId="0" borderId="0" xfId="0" applyFont="1" applyFill="1"/>
    <xf numFmtId="164" fontId="4" fillId="0" borderId="0" xfId="0" applyFont="1" applyBorder="1"/>
    <xf numFmtId="10" fontId="5" fillId="0" borderId="0" xfId="1" applyNumberFormat="1" applyFont="1" applyFill="1"/>
    <xf numFmtId="164" fontId="5" fillId="0" borderId="0" xfId="4" applyFont="1" applyFill="1"/>
    <xf numFmtId="165" fontId="5" fillId="0" borderId="0" xfId="4" applyNumberFormat="1" applyFont="1" applyFill="1"/>
    <xf numFmtId="4" fontId="5" fillId="0" borderId="4" xfId="4" applyNumberFormat="1" applyFont="1" applyFill="1" applyBorder="1"/>
    <xf numFmtId="165" fontId="6" fillId="4" borderId="0" xfId="4" applyNumberFormat="1" applyFont="1" applyFill="1"/>
    <xf numFmtId="164" fontId="6" fillId="4" borderId="0" xfId="4" applyFont="1" applyFill="1"/>
    <xf numFmtId="4" fontId="6" fillId="4" borderId="4" xfId="4" applyNumberFormat="1" applyFont="1" applyFill="1" applyBorder="1"/>
    <xf numFmtId="10" fontId="6" fillId="0" borderId="0" xfId="1" applyNumberFormat="1" applyFont="1" applyAlignment="1">
      <alignment vertical="center"/>
    </xf>
    <xf numFmtId="165" fontId="6" fillId="8" borderId="0" xfId="4" applyNumberFormat="1" applyFont="1" applyFill="1" applyAlignment="1">
      <alignment vertical="center"/>
    </xf>
    <xf numFmtId="164" fontId="6" fillId="8" borderId="0" xfId="4" applyFont="1" applyFill="1" applyAlignment="1">
      <alignment vertical="center"/>
    </xf>
    <xf numFmtId="4" fontId="6" fillId="8" borderId="4" xfId="4" applyNumberFormat="1" applyFont="1" applyFill="1" applyBorder="1" applyAlignment="1">
      <alignment vertical="center"/>
    </xf>
    <xf numFmtId="164" fontId="5" fillId="0" borderId="0" xfId="4" applyFont="1" applyAlignment="1">
      <alignment vertical="center"/>
    </xf>
    <xf numFmtId="164" fontId="6" fillId="0" borderId="0" xfId="4" applyFont="1" applyAlignment="1">
      <alignment vertical="center"/>
    </xf>
    <xf numFmtId="9" fontId="5" fillId="0" borderId="0" xfId="1" applyFont="1" applyAlignment="1">
      <alignment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4" fontId="18" fillId="0" borderId="0" xfId="0" applyFont="1" applyAlignment="1">
      <alignment horizontal="center"/>
    </xf>
  </cellXfs>
  <cellStyles count="8">
    <cellStyle name="Euro" xfId="3"/>
    <cellStyle name="Normal" xfId="0" builtinId="0"/>
    <cellStyle name="Normal 2" xfId="2"/>
    <cellStyle name="Normal 2 2" xfId="6"/>
    <cellStyle name="Normal 3" xfId="4"/>
    <cellStyle name="Porcentaje" xfId="1" builtinId="5"/>
    <cellStyle name="Porcentual 2" xfId="5"/>
    <cellStyle name="Porcentual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topLeftCell="A2" zoomScale="70" zoomScaleNormal="70" zoomScaleSheetLayoutView="30" workbookViewId="0">
      <selection activeCell="F39" sqref="F39"/>
    </sheetView>
  </sheetViews>
  <sheetFormatPr baseColWidth="10" defaultColWidth="40.5546875" defaultRowHeight="13.8" x14ac:dyDescent="0.3"/>
  <cols>
    <col min="1" max="1" width="6" style="15" customWidth="1"/>
    <col min="2" max="2" width="17.5546875" style="15" bestFit="1" customWidth="1"/>
    <col min="3" max="3" width="58.44140625" style="15" bestFit="1" customWidth="1"/>
    <col min="4" max="4" width="27.109375" style="15" customWidth="1"/>
    <col min="5" max="5" width="12.88671875" style="15" customWidth="1"/>
    <col min="6" max="6" width="16.33203125" style="15" bestFit="1" customWidth="1"/>
    <col min="7" max="7" width="50.44140625" style="15" bestFit="1" customWidth="1"/>
    <col min="8" max="8" width="33.6640625" style="15" customWidth="1"/>
    <col min="9" max="9" width="14.44140625" style="15" bestFit="1" customWidth="1"/>
    <col min="10" max="16384" width="40.5546875" style="15"/>
  </cols>
  <sheetData>
    <row r="1" spans="1:10" ht="14.4" hidden="1" thickBot="1" x14ac:dyDescent="0.35"/>
    <row r="2" spans="1:10" ht="58.5" customHeight="1" thickBot="1" x14ac:dyDescent="0.35">
      <c r="B2" s="106">
        <v>2014</v>
      </c>
      <c r="C2" s="107"/>
      <c r="D2" s="42" t="s">
        <v>100</v>
      </c>
      <c r="F2" s="106">
        <v>2015</v>
      </c>
      <c r="G2" s="107"/>
      <c r="H2" s="42" t="s">
        <v>101</v>
      </c>
    </row>
    <row r="3" spans="1:10" x14ac:dyDescent="0.3">
      <c r="B3" s="43"/>
      <c r="D3" s="44"/>
      <c r="F3" s="43"/>
      <c r="H3" s="44"/>
    </row>
    <row r="4" spans="1:10" s="49" customFormat="1" ht="36.75" customHeight="1" x14ac:dyDescent="0.35">
      <c r="A4" s="48"/>
      <c r="B4" s="45" t="s">
        <v>60</v>
      </c>
      <c r="C4" s="46"/>
      <c r="D4" s="47">
        <f>D6+D15+D32+D28</f>
        <v>1699891.12</v>
      </c>
      <c r="F4" s="45" t="s">
        <v>60</v>
      </c>
      <c r="G4" s="46"/>
      <c r="H4" s="47">
        <f>H6+H15+H32+H28</f>
        <v>1700223.92</v>
      </c>
      <c r="I4" s="67"/>
    </row>
    <row r="5" spans="1:10" x14ac:dyDescent="0.3">
      <c r="B5" s="50"/>
      <c r="C5" s="51"/>
      <c r="D5" s="52"/>
      <c r="F5" s="50"/>
      <c r="G5" s="51"/>
      <c r="H5" s="52"/>
    </row>
    <row r="6" spans="1:10" s="103" customFormat="1" ht="27.75" customHeight="1" x14ac:dyDescent="0.3">
      <c r="A6" s="99"/>
      <c r="B6" s="100" t="s">
        <v>43</v>
      </c>
      <c r="C6" s="101" t="s">
        <v>61</v>
      </c>
      <c r="D6" s="102">
        <f t="shared" ref="D6" si="0">D8+D7</f>
        <v>377000</v>
      </c>
      <c r="F6" s="100" t="s">
        <v>43</v>
      </c>
      <c r="G6" s="101" t="s">
        <v>61</v>
      </c>
      <c r="H6" s="102">
        <f t="shared" ref="H6" si="1">H8+H7</f>
        <v>369734.79000000004</v>
      </c>
      <c r="I6" s="104"/>
      <c r="J6" s="105"/>
    </row>
    <row r="7" spans="1:10" s="93" customFormat="1" ht="27.75" customHeight="1" x14ac:dyDescent="0.3">
      <c r="B7" s="96">
        <v>34900</v>
      </c>
      <c r="C7" s="97" t="s">
        <v>78</v>
      </c>
      <c r="D7" s="98">
        <v>0</v>
      </c>
      <c r="F7" s="96">
        <v>34900</v>
      </c>
      <c r="G7" s="97" t="s">
        <v>78</v>
      </c>
      <c r="H7" s="98">
        <v>0</v>
      </c>
    </row>
    <row r="8" spans="1:10" s="93" customFormat="1" ht="27.75" customHeight="1" x14ac:dyDescent="0.3">
      <c r="B8" s="96">
        <v>39</v>
      </c>
      <c r="C8" s="97" t="s">
        <v>62</v>
      </c>
      <c r="D8" s="98">
        <v>377000</v>
      </c>
      <c r="F8" s="96">
        <v>39</v>
      </c>
      <c r="G8" s="97" t="s">
        <v>62</v>
      </c>
      <c r="H8" s="98">
        <f t="shared" ref="H8" si="2">+H9</f>
        <v>369734.79000000004</v>
      </c>
    </row>
    <row r="9" spans="1:10" s="93" customFormat="1" ht="16.5" customHeight="1" x14ac:dyDescent="0.3">
      <c r="B9" s="94">
        <v>399</v>
      </c>
      <c r="C9" s="93" t="s">
        <v>63</v>
      </c>
      <c r="D9" s="95">
        <f>SUM(D10:D14)</f>
        <v>377000</v>
      </c>
      <c r="F9" s="94">
        <v>399</v>
      </c>
      <c r="G9" s="93" t="s">
        <v>63</v>
      </c>
      <c r="H9" s="95">
        <f>SUM(H10:H14)</f>
        <v>369734.79000000004</v>
      </c>
    </row>
    <row r="10" spans="1:10" s="80" customFormat="1" ht="12" x14ac:dyDescent="0.25">
      <c r="B10" s="81">
        <v>39901</v>
      </c>
      <c r="C10" s="82" t="s">
        <v>64</v>
      </c>
      <c r="D10" s="83">
        <v>12000</v>
      </c>
      <c r="E10" s="84"/>
      <c r="F10" s="81">
        <v>39901</v>
      </c>
      <c r="G10" s="82" t="s">
        <v>64</v>
      </c>
      <c r="H10" s="83">
        <v>6000</v>
      </c>
    </row>
    <row r="11" spans="1:10" s="80" customFormat="1" ht="12" x14ac:dyDescent="0.25">
      <c r="B11" s="81">
        <v>39904</v>
      </c>
      <c r="C11" s="82" t="s">
        <v>77</v>
      </c>
      <c r="D11" s="83">
        <f>240000+54000</f>
        <v>294000</v>
      </c>
      <c r="E11" s="84"/>
      <c r="F11" s="81">
        <v>39904</v>
      </c>
      <c r="G11" s="82" t="s">
        <v>77</v>
      </c>
      <c r="H11" s="83">
        <f>119268.67+21966.12</f>
        <v>141234.79</v>
      </c>
    </row>
    <row r="12" spans="1:10" s="80" customFormat="1" ht="12" x14ac:dyDescent="0.25">
      <c r="B12" s="81">
        <v>39906</v>
      </c>
      <c r="C12" s="82" t="s">
        <v>124</v>
      </c>
      <c r="D12" s="83">
        <v>26000</v>
      </c>
      <c r="E12" s="84"/>
      <c r="F12" s="81">
        <v>39906</v>
      </c>
      <c r="G12" s="82" t="s">
        <v>124</v>
      </c>
      <c r="H12" s="83">
        <v>165000</v>
      </c>
    </row>
    <row r="13" spans="1:10" s="80" customFormat="1" ht="12" x14ac:dyDescent="0.25">
      <c r="B13" s="81">
        <v>39908</v>
      </c>
      <c r="C13" s="82" t="s">
        <v>98</v>
      </c>
      <c r="D13" s="83">
        <v>14000</v>
      </c>
      <c r="E13" s="84"/>
      <c r="F13" s="81">
        <v>39908</v>
      </c>
      <c r="G13" s="82" t="s">
        <v>98</v>
      </c>
      <c r="H13" s="83">
        <v>8000</v>
      </c>
    </row>
    <row r="14" spans="1:10" s="80" customFormat="1" ht="12" x14ac:dyDescent="0.25">
      <c r="B14" s="81">
        <v>39909</v>
      </c>
      <c r="C14" s="82" t="s">
        <v>99</v>
      </c>
      <c r="D14" s="83">
        <v>31000</v>
      </c>
      <c r="E14" s="84"/>
      <c r="F14" s="81">
        <v>39909</v>
      </c>
      <c r="G14" s="82" t="s">
        <v>99</v>
      </c>
      <c r="H14" s="83">
        <v>49500</v>
      </c>
    </row>
    <row r="15" spans="1:10" s="104" customFormat="1" ht="24" customHeight="1" x14ac:dyDescent="0.3">
      <c r="A15" s="99"/>
      <c r="B15" s="100" t="s">
        <v>45</v>
      </c>
      <c r="C15" s="101" t="s">
        <v>46</v>
      </c>
      <c r="D15" s="102">
        <f>D16+D18+D20</f>
        <v>1279361.1800000002</v>
      </c>
      <c r="F15" s="100" t="s">
        <v>45</v>
      </c>
      <c r="G15" s="101" t="s">
        <v>46</v>
      </c>
      <c r="H15" s="102">
        <f>H16+H18+H20</f>
        <v>1286959.19</v>
      </c>
    </row>
    <row r="16" spans="1:10" s="49" customFormat="1" ht="24" customHeight="1" x14ac:dyDescent="0.3">
      <c r="B16" s="96">
        <v>42</v>
      </c>
      <c r="C16" s="97" t="s">
        <v>65</v>
      </c>
      <c r="D16" s="98">
        <f>D17</f>
        <v>0</v>
      </c>
      <c r="F16" s="96">
        <v>42</v>
      </c>
      <c r="G16" s="97" t="s">
        <v>65</v>
      </c>
      <c r="H16" s="98">
        <f>H17</f>
        <v>0</v>
      </c>
    </row>
    <row r="17" spans="1:9" s="93" customFormat="1" ht="19.5" customHeight="1" x14ac:dyDescent="0.3">
      <c r="B17" s="94">
        <v>42000</v>
      </c>
      <c r="C17" s="93" t="s">
        <v>65</v>
      </c>
      <c r="D17" s="95">
        <v>0</v>
      </c>
      <c r="F17" s="94">
        <v>42000</v>
      </c>
      <c r="G17" s="93" t="s">
        <v>65</v>
      </c>
      <c r="H17" s="95">
        <v>0</v>
      </c>
    </row>
    <row r="18" spans="1:9" s="49" customFormat="1" ht="26.25" customHeight="1" x14ac:dyDescent="0.3">
      <c r="A18" s="48"/>
      <c r="B18" s="96">
        <v>45</v>
      </c>
      <c r="C18" s="97" t="s">
        <v>66</v>
      </c>
      <c r="D18" s="98">
        <f>D19</f>
        <v>50000</v>
      </c>
      <c r="F18" s="96">
        <v>45</v>
      </c>
      <c r="G18" s="97" t="s">
        <v>66</v>
      </c>
      <c r="H18" s="98">
        <f>H19</f>
        <v>0</v>
      </c>
    </row>
    <row r="19" spans="1:9" s="93" customFormat="1" ht="18" customHeight="1" x14ac:dyDescent="0.3">
      <c r="A19" s="92"/>
      <c r="B19" s="94">
        <v>450</v>
      </c>
      <c r="C19" s="93" t="s">
        <v>67</v>
      </c>
      <c r="D19" s="95">
        <v>50000</v>
      </c>
      <c r="F19" s="94">
        <v>450</v>
      </c>
      <c r="G19" s="93" t="s">
        <v>67</v>
      </c>
      <c r="H19" s="95">
        <v>0</v>
      </c>
    </row>
    <row r="20" spans="1:9" s="49" customFormat="1" ht="24.75" customHeight="1" x14ac:dyDescent="0.3">
      <c r="A20" s="48"/>
      <c r="B20" s="96">
        <v>46</v>
      </c>
      <c r="C20" s="97" t="s">
        <v>68</v>
      </c>
      <c r="D20" s="98">
        <f>D21+D26</f>
        <v>1229361.1800000002</v>
      </c>
      <c r="F20" s="96">
        <v>46</v>
      </c>
      <c r="G20" s="97" t="s">
        <v>68</v>
      </c>
      <c r="H20" s="98">
        <f>H21+H26</f>
        <v>1286959.19</v>
      </c>
    </row>
    <row r="21" spans="1:9" s="93" customFormat="1" ht="17.25" customHeight="1" x14ac:dyDescent="0.3">
      <c r="A21" s="92"/>
      <c r="B21" s="94">
        <v>461</v>
      </c>
      <c r="C21" s="93" t="s">
        <v>69</v>
      </c>
      <c r="D21" s="95">
        <f>SUM(D22:D25)</f>
        <v>358400</v>
      </c>
      <c r="F21" s="94">
        <v>461</v>
      </c>
      <c r="G21" s="93" t="s">
        <v>69</v>
      </c>
      <c r="H21" s="95">
        <f>SUM(H22:H25)</f>
        <v>428000</v>
      </c>
    </row>
    <row r="22" spans="1:9" s="80" customFormat="1" ht="12" x14ac:dyDescent="0.25">
      <c r="B22" s="81">
        <v>46100</v>
      </c>
      <c r="C22" s="82" t="s">
        <v>70</v>
      </c>
      <c r="D22" s="83">
        <v>230400</v>
      </c>
      <c r="E22" s="84"/>
      <c r="F22" s="81">
        <v>46100</v>
      </c>
      <c r="G22" s="82" t="s">
        <v>70</v>
      </c>
      <c r="H22" s="83">
        <v>300000</v>
      </c>
    </row>
    <row r="23" spans="1:9" s="80" customFormat="1" ht="12" x14ac:dyDescent="0.25">
      <c r="B23" s="81">
        <v>46101</v>
      </c>
      <c r="C23" s="82" t="s">
        <v>71</v>
      </c>
      <c r="D23" s="83">
        <v>66000</v>
      </c>
      <c r="E23" s="84"/>
      <c r="F23" s="81">
        <v>46101</v>
      </c>
      <c r="G23" s="82" t="s">
        <v>71</v>
      </c>
      <c r="H23" s="83">
        <v>66000</v>
      </c>
    </row>
    <row r="24" spans="1:9" s="80" customFormat="1" ht="12" x14ac:dyDescent="0.25">
      <c r="B24" s="81">
        <v>46102</v>
      </c>
      <c r="C24" s="82" t="s">
        <v>72</v>
      </c>
      <c r="D24" s="83">
        <v>0</v>
      </c>
      <c r="E24" s="84"/>
      <c r="F24" s="81">
        <v>46102</v>
      </c>
      <c r="G24" s="82" t="s">
        <v>72</v>
      </c>
      <c r="H24" s="83">
        <v>0</v>
      </c>
    </row>
    <row r="25" spans="1:9" s="80" customFormat="1" ht="12" x14ac:dyDescent="0.25">
      <c r="B25" s="81">
        <v>46103</v>
      </c>
      <c r="C25" s="82" t="s">
        <v>73</v>
      </c>
      <c r="D25" s="83">
        <v>62000</v>
      </c>
      <c r="E25" s="84"/>
      <c r="F25" s="81">
        <v>46103</v>
      </c>
      <c r="G25" s="82" t="s">
        <v>73</v>
      </c>
      <c r="H25" s="83">
        <v>62000</v>
      </c>
    </row>
    <row r="26" spans="1:9" s="93" customFormat="1" ht="17.25" customHeight="1" x14ac:dyDescent="0.3">
      <c r="B26" s="94">
        <v>46200</v>
      </c>
      <c r="C26" s="93" t="s">
        <v>74</v>
      </c>
      <c r="D26" s="95">
        <v>870961.18</v>
      </c>
      <c r="F26" s="94">
        <v>46200</v>
      </c>
      <c r="G26" s="93" t="s">
        <v>74</v>
      </c>
      <c r="H26" s="95">
        <v>858959.19</v>
      </c>
    </row>
    <row r="27" spans="1:9" s="56" customFormat="1" x14ac:dyDescent="0.3">
      <c r="B27" s="55"/>
      <c r="C27" s="53"/>
      <c r="D27" s="54"/>
      <c r="F27" s="55"/>
      <c r="G27" s="53"/>
      <c r="H27" s="54"/>
      <c r="I27" s="68"/>
    </row>
    <row r="28" spans="1:9" s="104" customFormat="1" ht="24" customHeight="1" x14ac:dyDescent="0.3">
      <c r="A28" s="99"/>
      <c r="B28" s="100" t="s">
        <v>94</v>
      </c>
      <c r="C28" s="101" t="s">
        <v>75</v>
      </c>
      <c r="D28" s="102">
        <f>+D29+D30</f>
        <v>43529.94</v>
      </c>
      <c r="F28" s="100" t="s">
        <v>94</v>
      </c>
      <c r="G28" s="101" t="s">
        <v>75</v>
      </c>
      <c r="H28" s="102">
        <f>+H29+H30</f>
        <v>43529.94</v>
      </c>
    </row>
    <row r="29" spans="1:9" s="56" customFormat="1" x14ac:dyDescent="0.3">
      <c r="B29" s="58">
        <v>52</v>
      </c>
      <c r="C29" s="59" t="s">
        <v>95</v>
      </c>
      <c r="D29" s="60">
        <v>3529.94</v>
      </c>
      <c r="F29" s="58">
        <v>52</v>
      </c>
      <c r="G29" s="59" t="s">
        <v>95</v>
      </c>
      <c r="H29" s="60">
        <v>3529.94</v>
      </c>
      <c r="I29" s="68"/>
    </row>
    <row r="30" spans="1:9" s="57" customFormat="1" ht="15.75" customHeight="1" x14ac:dyDescent="0.3">
      <c r="B30" s="58">
        <v>52</v>
      </c>
      <c r="C30" s="59" t="s">
        <v>75</v>
      </c>
      <c r="D30" s="60">
        <v>40000</v>
      </c>
      <c r="F30" s="58">
        <v>52</v>
      </c>
      <c r="G30" s="59" t="s">
        <v>75</v>
      </c>
      <c r="H30" s="60">
        <v>40000</v>
      </c>
    </row>
    <row r="31" spans="1:9" s="93" customFormat="1" ht="17.25" customHeight="1" x14ac:dyDescent="0.3">
      <c r="A31" s="92"/>
      <c r="B31" s="94">
        <v>52000</v>
      </c>
      <c r="C31" s="93" t="s">
        <v>76</v>
      </c>
      <c r="D31" s="95">
        <v>0</v>
      </c>
      <c r="F31" s="94">
        <v>52000</v>
      </c>
      <c r="G31" s="93" t="s">
        <v>76</v>
      </c>
      <c r="H31" s="95">
        <v>0</v>
      </c>
    </row>
    <row r="32" spans="1:9" s="104" customFormat="1" ht="24" customHeight="1" x14ac:dyDescent="0.3">
      <c r="A32" s="99"/>
      <c r="B32" s="100" t="s">
        <v>58</v>
      </c>
      <c r="C32" s="101" t="s">
        <v>59</v>
      </c>
      <c r="D32" s="102">
        <f>D33</f>
        <v>0</v>
      </c>
      <c r="F32" s="100" t="s">
        <v>58</v>
      </c>
      <c r="G32" s="101" t="s">
        <v>59</v>
      </c>
      <c r="H32" s="102">
        <f>H33</f>
        <v>0</v>
      </c>
    </row>
    <row r="33" spans="2:8" x14ac:dyDescent="0.3">
      <c r="B33" s="58">
        <v>7</v>
      </c>
      <c r="C33" s="59" t="s">
        <v>59</v>
      </c>
      <c r="D33" s="61">
        <v>0</v>
      </c>
      <c r="F33" s="58">
        <v>7</v>
      </c>
      <c r="G33" s="59" t="s">
        <v>59</v>
      </c>
      <c r="H33" s="61">
        <v>0</v>
      </c>
    </row>
    <row r="35" spans="2:8" x14ac:dyDescent="0.3">
      <c r="C35" s="62"/>
      <c r="D35" s="62"/>
    </row>
    <row r="36" spans="2:8" x14ac:dyDescent="0.3">
      <c r="C36" s="63"/>
      <c r="D36" s="63"/>
    </row>
    <row r="37" spans="2:8" x14ac:dyDescent="0.3">
      <c r="C37" s="63"/>
      <c r="D37" s="63"/>
    </row>
    <row r="38" spans="2:8" x14ac:dyDescent="0.3">
      <c r="C38" s="64"/>
      <c r="D38" s="64"/>
    </row>
    <row r="39" spans="2:8" x14ac:dyDescent="0.3">
      <c r="C39" s="64"/>
      <c r="D39" s="64"/>
    </row>
    <row r="40" spans="2:8" x14ac:dyDescent="0.3">
      <c r="C40" s="64"/>
      <c r="D40" s="64"/>
    </row>
    <row r="41" spans="2:8" x14ac:dyDescent="0.3">
      <c r="C41" s="64"/>
      <c r="D41" s="64"/>
    </row>
    <row r="42" spans="2:8" s="33" customFormat="1" x14ac:dyDescent="0.3">
      <c r="B42" s="15"/>
      <c r="C42" s="64"/>
      <c r="D42" s="64"/>
    </row>
    <row r="43" spans="2:8" s="33" customFormat="1" x14ac:dyDescent="0.3">
      <c r="B43" s="15"/>
      <c r="C43" s="65"/>
      <c r="D43" s="65"/>
    </row>
    <row r="44" spans="2:8" s="33" customFormat="1" x14ac:dyDescent="0.3">
      <c r="B44" s="15"/>
      <c r="C44" s="66"/>
      <c r="D44" s="66"/>
    </row>
    <row r="45" spans="2:8" s="33" customFormat="1" x14ac:dyDescent="0.3">
      <c r="B45" s="15"/>
      <c r="C45" s="64"/>
      <c r="D45" s="64"/>
    </row>
    <row r="46" spans="2:8" s="33" customFormat="1" x14ac:dyDescent="0.3">
      <c r="B46" s="15"/>
      <c r="C46" s="64"/>
      <c r="D46" s="64"/>
    </row>
    <row r="47" spans="2:8" s="33" customFormat="1" x14ac:dyDescent="0.3">
      <c r="B47" s="15"/>
      <c r="C47" s="64"/>
      <c r="D47" s="64"/>
    </row>
    <row r="48" spans="2:8" s="33" customFormat="1" x14ac:dyDescent="0.3">
      <c r="B48" s="15"/>
      <c r="C48" s="64"/>
      <c r="D48" s="64"/>
    </row>
    <row r="49" spans="2:4" s="33" customFormat="1" x14ac:dyDescent="0.3">
      <c r="B49" s="15"/>
      <c r="C49" s="64"/>
      <c r="D49" s="64"/>
    </row>
    <row r="50" spans="2:4" s="33" customFormat="1" x14ac:dyDescent="0.3">
      <c r="B50" s="15"/>
      <c r="C50" s="64"/>
      <c r="D50" s="64"/>
    </row>
    <row r="51" spans="2:4" s="33" customFormat="1" x14ac:dyDescent="0.3">
      <c r="B51" s="15"/>
      <c r="C51" s="64"/>
      <c r="D51" s="64"/>
    </row>
    <row r="52" spans="2:4" s="33" customFormat="1" x14ac:dyDescent="0.3">
      <c r="B52" s="15"/>
      <c r="C52" s="65"/>
      <c r="D52" s="65"/>
    </row>
    <row r="53" spans="2:4" s="33" customFormat="1" x14ac:dyDescent="0.3">
      <c r="B53" s="15"/>
      <c r="C53" s="65"/>
      <c r="D53" s="65"/>
    </row>
    <row r="54" spans="2:4" s="33" customFormat="1" x14ac:dyDescent="0.3">
      <c r="B54" s="15"/>
      <c r="C54" s="65"/>
      <c r="D54" s="65"/>
    </row>
    <row r="55" spans="2:4" s="33" customFormat="1" x14ac:dyDescent="0.3">
      <c r="B55" s="15"/>
      <c r="C55" s="65"/>
      <c r="D55" s="65"/>
    </row>
  </sheetData>
  <mergeCells count="2">
    <mergeCell ref="F2:G2"/>
    <mergeCell ref="B2:C2"/>
  </mergeCells>
  <pageMargins left="0.35433070866141736" right="0.23622047244094491" top="0.23622047244094491" bottom="0.19685039370078741" header="0.23622047244094491" footer="0.15748031496062992"/>
  <pageSetup paperSize="9" scale="61" orientation="landscape" r:id="rId1"/>
  <headerFooter alignWithMargins="0">
    <oddFooter>&amp;R&amp;P</oddFooter>
  </headerFooter>
  <ignoredErrors>
    <ignoredError sqref="D21 H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zoomScale="70" zoomScaleNormal="70" zoomScaleSheetLayoutView="40" zoomScalePageLayoutView="50" workbookViewId="0">
      <selection activeCell="G41" sqref="G41"/>
    </sheetView>
  </sheetViews>
  <sheetFormatPr baseColWidth="10" defaultColWidth="11.44140625" defaultRowHeight="15.6" x14ac:dyDescent="0.3"/>
  <cols>
    <col min="1" max="1" width="5.6640625" style="10" customWidth="1"/>
    <col min="2" max="2" width="15.88671875" style="5" customWidth="1"/>
    <col min="3" max="3" width="73" style="5" customWidth="1"/>
    <col min="4" max="4" width="24.33203125" style="5" bestFit="1" customWidth="1"/>
    <col min="5" max="5" width="10.5546875" style="35" customWidth="1"/>
    <col min="6" max="6" width="15.88671875" style="5" customWidth="1"/>
    <col min="7" max="7" width="73" style="5" customWidth="1"/>
    <col min="8" max="8" width="24.33203125" style="5" bestFit="1" customWidth="1"/>
    <col min="9" max="16384" width="11.44140625" style="10"/>
  </cols>
  <sheetData>
    <row r="1" spans="2:8" ht="16.2" thickBot="1" x14ac:dyDescent="0.35">
      <c r="C1" s="37"/>
      <c r="D1" s="40"/>
      <c r="G1" s="37"/>
      <c r="H1" s="38"/>
    </row>
    <row r="2" spans="2:8" s="34" customFormat="1" ht="39" customHeight="1" thickBot="1" x14ac:dyDescent="0.35">
      <c r="B2" s="108">
        <v>2014</v>
      </c>
      <c r="C2" s="109"/>
      <c r="D2" s="41" t="s">
        <v>100</v>
      </c>
      <c r="E2" s="85"/>
      <c r="F2" s="108">
        <v>2015</v>
      </c>
      <c r="G2" s="110"/>
      <c r="H2" s="39" t="s">
        <v>101</v>
      </c>
    </row>
    <row r="3" spans="2:8" s="2" customFormat="1" x14ac:dyDescent="0.3">
      <c r="B3" s="1"/>
      <c r="D3" s="6"/>
      <c r="E3" s="86"/>
      <c r="F3" s="1"/>
      <c r="H3" s="6"/>
    </row>
    <row r="4" spans="2:8" s="2" customFormat="1" x14ac:dyDescent="0.3">
      <c r="B4" s="12" t="s">
        <v>0</v>
      </c>
      <c r="C4" s="13"/>
      <c r="D4" s="14">
        <f>D6+D24++D74+D81+D90+D72</f>
        <v>1699891.12</v>
      </c>
      <c r="E4" s="86"/>
      <c r="F4" s="12" t="s">
        <v>0</v>
      </c>
      <c r="G4" s="13"/>
      <c r="H4" s="14">
        <f>H6+H24++H74+H81+H90+H72+H79</f>
        <v>1700223.92</v>
      </c>
    </row>
    <row r="5" spans="2:8" s="2" customFormat="1" x14ac:dyDescent="0.3">
      <c r="B5" s="1"/>
      <c r="D5" s="6"/>
      <c r="E5" s="87"/>
      <c r="F5" s="1"/>
      <c r="H5" s="6"/>
    </row>
    <row r="6" spans="2:8" s="2" customFormat="1" x14ac:dyDescent="0.3">
      <c r="B6" s="16" t="s">
        <v>1</v>
      </c>
      <c r="C6" s="17" t="s">
        <v>2</v>
      </c>
      <c r="D6" s="18">
        <f>D7+D8+D9+D10+D15+D17+D16</f>
        <v>1276330.29</v>
      </c>
      <c r="E6" s="88"/>
      <c r="F6" s="16" t="s">
        <v>1</v>
      </c>
      <c r="G6" s="17" t="s">
        <v>2</v>
      </c>
      <c r="H6" s="18">
        <f>H7+H8+H9+H10+H15+H17+H16</f>
        <v>1092081.42</v>
      </c>
    </row>
    <row r="7" spans="2:8" s="2" customFormat="1" x14ac:dyDescent="0.3">
      <c r="B7" s="19">
        <v>10000</v>
      </c>
      <c r="C7" s="20" t="s">
        <v>3</v>
      </c>
      <c r="D7" s="21">
        <v>0</v>
      </c>
      <c r="E7" s="87"/>
      <c r="F7" s="19">
        <v>10000</v>
      </c>
      <c r="G7" s="20" t="s">
        <v>3</v>
      </c>
      <c r="H7" s="21">
        <v>0</v>
      </c>
    </row>
    <row r="8" spans="2:8" s="2" customFormat="1" x14ac:dyDescent="0.3">
      <c r="B8" s="19">
        <v>11000</v>
      </c>
      <c r="C8" s="20" t="s">
        <v>4</v>
      </c>
      <c r="D8" s="21">
        <v>241700.51</v>
      </c>
      <c r="E8" s="87"/>
      <c r="F8" s="19">
        <v>11000</v>
      </c>
      <c r="G8" s="20" t="s">
        <v>4</v>
      </c>
      <c r="H8" s="21">
        <v>0</v>
      </c>
    </row>
    <row r="9" spans="2:8" s="2" customFormat="1" x14ac:dyDescent="0.3">
      <c r="B9" s="19">
        <v>12000</v>
      </c>
      <c r="C9" s="20" t="s">
        <v>5</v>
      </c>
      <c r="D9" s="21">
        <v>35636.589999999997</v>
      </c>
      <c r="E9" s="89"/>
      <c r="F9" s="19">
        <v>12000</v>
      </c>
      <c r="G9" s="20" t="s">
        <v>5</v>
      </c>
      <c r="H9" s="21">
        <v>35636.589999999997</v>
      </c>
    </row>
    <row r="10" spans="2:8" s="2" customFormat="1" x14ac:dyDescent="0.3">
      <c r="B10" s="19">
        <v>13</v>
      </c>
      <c r="C10" s="20" t="s">
        <v>6</v>
      </c>
      <c r="D10" s="21">
        <f>+D11+D12+D13+D14</f>
        <v>714836.76</v>
      </c>
      <c r="E10" s="89"/>
      <c r="F10" s="19">
        <v>13</v>
      </c>
      <c r="G10" s="20" t="s">
        <v>6</v>
      </c>
      <c r="H10" s="21">
        <f>+H11+H12+H13+H14</f>
        <v>803925.74</v>
      </c>
    </row>
    <row r="11" spans="2:8" s="2" customFormat="1" x14ac:dyDescent="0.3">
      <c r="B11" s="23">
        <v>13000</v>
      </c>
      <c r="C11" s="24" t="s">
        <v>80</v>
      </c>
      <c r="D11" s="9">
        <v>336478.67</v>
      </c>
      <c r="E11" s="87"/>
      <c r="F11" s="23">
        <v>13000</v>
      </c>
      <c r="G11" s="24" t="s">
        <v>80</v>
      </c>
      <c r="H11" s="9">
        <v>425567.65</v>
      </c>
    </row>
    <row r="12" spans="2:8" s="2" customFormat="1" x14ac:dyDescent="0.3">
      <c r="B12" s="23">
        <v>13001</v>
      </c>
      <c r="C12" s="24" t="s">
        <v>81</v>
      </c>
      <c r="D12" s="9">
        <v>0</v>
      </c>
      <c r="E12" s="86"/>
      <c r="F12" s="23">
        <v>13001</v>
      </c>
      <c r="G12" s="24" t="s">
        <v>81</v>
      </c>
      <c r="H12" s="9">
        <v>0</v>
      </c>
    </row>
    <row r="13" spans="2:8" s="2" customFormat="1" x14ac:dyDescent="0.3">
      <c r="B13" s="23">
        <v>13002</v>
      </c>
      <c r="C13" s="24" t="s">
        <v>7</v>
      </c>
      <c r="D13" s="9">
        <v>378358.09</v>
      </c>
      <c r="E13" s="86"/>
      <c r="F13" s="23">
        <v>13002</v>
      </c>
      <c r="G13" s="24" t="s">
        <v>7</v>
      </c>
      <c r="H13" s="9">
        <v>378358.09</v>
      </c>
    </row>
    <row r="14" spans="2:8" s="2" customFormat="1" x14ac:dyDescent="0.3">
      <c r="B14" s="23">
        <v>13100</v>
      </c>
      <c r="C14" s="24" t="s">
        <v>82</v>
      </c>
      <c r="D14" s="9">
        <v>0</v>
      </c>
      <c r="E14" s="86"/>
      <c r="F14" s="23">
        <v>13100</v>
      </c>
      <c r="G14" s="24" t="s">
        <v>82</v>
      </c>
      <c r="H14" s="9"/>
    </row>
    <row r="15" spans="2:8" s="2" customFormat="1" x14ac:dyDescent="0.3">
      <c r="B15" s="19">
        <v>15000</v>
      </c>
      <c r="C15" s="20" t="s">
        <v>8</v>
      </c>
      <c r="D15" s="21">
        <v>0</v>
      </c>
      <c r="E15" s="86"/>
      <c r="F15" s="19">
        <v>15000</v>
      </c>
      <c r="G15" s="20" t="s">
        <v>8</v>
      </c>
      <c r="H15" s="21">
        <v>0</v>
      </c>
    </row>
    <row r="16" spans="2:8" s="2" customFormat="1" x14ac:dyDescent="0.3">
      <c r="B16" s="19">
        <v>15100</v>
      </c>
      <c r="C16" s="20" t="s">
        <v>9</v>
      </c>
      <c r="D16" s="21">
        <v>0</v>
      </c>
      <c r="E16" s="86"/>
      <c r="F16" s="19">
        <v>15100</v>
      </c>
      <c r="G16" s="20" t="s">
        <v>9</v>
      </c>
      <c r="H16" s="21">
        <v>0</v>
      </c>
    </row>
    <row r="17" spans="1:8" s="2" customFormat="1" x14ac:dyDescent="0.3">
      <c r="B17" s="19">
        <v>16</v>
      </c>
      <c r="C17" s="20" t="s">
        <v>10</v>
      </c>
      <c r="D17" s="21">
        <f>D18+D21+D20+D19+D22</f>
        <v>284156.43</v>
      </c>
      <c r="E17" s="86"/>
      <c r="F17" s="19">
        <v>16</v>
      </c>
      <c r="G17" s="20" t="s">
        <v>10</v>
      </c>
      <c r="H17" s="21">
        <f>H18+H21+H20+H19+H22</f>
        <v>252519.09</v>
      </c>
    </row>
    <row r="18" spans="1:8" s="2" customFormat="1" x14ac:dyDescent="0.3">
      <c r="B18" s="23">
        <v>16000</v>
      </c>
      <c r="C18" s="24" t="s">
        <v>11</v>
      </c>
      <c r="D18" s="9">
        <v>255296.43</v>
      </c>
      <c r="E18" s="86"/>
      <c r="F18" s="23">
        <v>16000</v>
      </c>
      <c r="G18" s="24" t="s">
        <v>11</v>
      </c>
      <c r="H18" s="9">
        <v>223159.09</v>
      </c>
    </row>
    <row r="19" spans="1:8" s="2" customFormat="1" x14ac:dyDescent="0.3">
      <c r="B19" s="23">
        <v>16200</v>
      </c>
      <c r="C19" s="24" t="s">
        <v>83</v>
      </c>
      <c r="D19" s="9">
        <v>10000</v>
      </c>
      <c r="E19" s="86"/>
      <c r="F19" s="23">
        <v>16200</v>
      </c>
      <c r="G19" s="24" t="s">
        <v>83</v>
      </c>
      <c r="H19" s="9">
        <v>10000</v>
      </c>
    </row>
    <row r="20" spans="1:8" s="2" customFormat="1" x14ac:dyDescent="0.3">
      <c r="B20" s="23">
        <v>16201</v>
      </c>
      <c r="C20" s="24" t="s">
        <v>13</v>
      </c>
      <c r="D20" s="9">
        <v>10100</v>
      </c>
      <c r="E20" s="86"/>
      <c r="F20" s="23">
        <v>16201</v>
      </c>
      <c r="G20" s="24" t="s">
        <v>13</v>
      </c>
      <c r="H20" s="9">
        <v>10100</v>
      </c>
    </row>
    <row r="21" spans="1:8" s="90" customFormat="1" x14ac:dyDescent="0.3">
      <c r="B21" s="23">
        <v>16204</v>
      </c>
      <c r="C21" s="24" t="s">
        <v>12</v>
      </c>
      <c r="D21" s="9">
        <v>6760</v>
      </c>
      <c r="E21" s="86"/>
      <c r="F21" s="23">
        <v>16204</v>
      </c>
      <c r="G21" s="24" t="s">
        <v>12</v>
      </c>
      <c r="H21" s="9">
        <v>6760</v>
      </c>
    </row>
    <row r="22" spans="1:8" s="90" customFormat="1" x14ac:dyDescent="0.3">
      <c r="B22" s="23">
        <v>16205</v>
      </c>
      <c r="C22" s="24" t="s">
        <v>84</v>
      </c>
      <c r="D22" s="9">
        <v>2000</v>
      </c>
      <c r="E22" s="86"/>
      <c r="F22" s="23">
        <v>16205</v>
      </c>
      <c r="G22" s="24" t="s">
        <v>84</v>
      </c>
      <c r="H22" s="9">
        <v>2500</v>
      </c>
    </row>
    <row r="23" spans="1:8" s="2" customFormat="1" ht="15.75" customHeight="1" x14ac:dyDescent="0.3">
      <c r="B23" s="22"/>
      <c r="C23" s="4"/>
      <c r="D23" s="8"/>
      <c r="E23" s="86"/>
      <c r="F23" s="22"/>
      <c r="G23" s="4"/>
      <c r="H23" s="8"/>
    </row>
    <row r="24" spans="1:8" s="2" customFormat="1" x14ac:dyDescent="0.3">
      <c r="B24" s="16" t="s">
        <v>14</v>
      </c>
      <c r="C24" s="17"/>
      <c r="D24" s="18">
        <f>D25+D30+D34+D63</f>
        <v>374859.83</v>
      </c>
      <c r="E24" s="88"/>
      <c r="F24" s="16" t="s">
        <v>14</v>
      </c>
      <c r="G24" s="17"/>
      <c r="H24" s="18">
        <f>H25+H30+H34+H63</f>
        <v>413691.5</v>
      </c>
    </row>
    <row r="25" spans="1:8" s="2" customFormat="1" x14ac:dyDescent="0.3">
      <c r="B25" s="25">
        <v>20</v>
      </c>
      <c r="C25" s="26" t="s">
        <v>15</v>
      </c>
      <c r="D25" s="27">
        <f>SUM(D26+D28+D27+D29)</f>
        <v>188368.46000000002</v>
      </c>
      <c r="E25" s="88"/>
      <c r="F25" s="25">
        <v>20</v>
      </c>
      <c r="G25" s="26" t="s">
        <v>15</v>
      </c>
      <c r="H25" s="27">
        <f>SUM(H26+H28+H27+H29)</f>
        <v>174378.64</v>
      </c>
    </row>
    <row r="26" spans="1:8" s="2" customFormat="1" x14ac:dyDescent="0.3">
      <c r="B26" s="23">
        <v>20200</v>
      </c>
      <c r="C26" s="24" t="s">
        <v>16</v>
      </c>
      <c r="D26" s="9">
        <v>158589.82</v>
      </c>
      <c r="E26" s="88"/>
      <c r="F26" s="23">
        <v>20200</v>
      </c>
      <c r="G26" s="24" t="s">
        <v>16</v>
      </c>
      <c r="H26" s="9">
        <v>144600</v>
      </c>
    </row>
    <row r="27" spans="1:8" s="2" customFormat="1" x14ac:dyDescent="0.3">
      <c r="B27" s="23">
        <v>20300</v>
      </c>
      <c r="C27" s="24" t="s">
        <v>17</v>
      </c>
      <c r="D27" s="9">
        <v>2500</v>
      </c>
      <c r="E27" s="88"/>
      <c r="F27" s="23">
        <v>20300</v>
      </c>
      <c r="G27" s="24" t="s">
        <v>17</v>
      </c>
      <c r="H27" s="9">
        <v>2500</v>
      </c>
    </row>
    <row r="28" spans="1:8" s="2" customFormat="1" x14ac:dyDescent="0.3">
      <c r="B28" s="23">
        <v>20400</v>
      </c>
      <c r="C28" s="24" t="s">
        <v>96</v>
      </c>
      <c r="D28" s="9">
        <v>9378.64</v>
      </c>
      <c r="E28" s="88"/>
      <c r="F28" s="23">
        <v>20400</v>
      </c>
      <c r="G28" s="24" t="s">
        <v>96</v>
      </c>
      <c r="H28" s="9">
        <v>9378.64</v>
      </c>
    </row>
    <row r="29" spans="1:8" s="2" customFormat="1" x14ac:dyDescent="0.3">
      <c r="A29" s="91"/>
      <c r="B29" s="23">
        <v>20600</v>
      </c>
      <c r="C29" s="24" t="s">
        <v>18</v>
      </c>
      <c r="D29" s="9">
        <v>17900</v>
      </c>
      <c r="E29" s="88"/>
      <c r="F29" s="23">
        <v>20600</v>
      </c>
      <c r="G29" s="24" t="s">
        <v>18</v>
      </c>
      <c r="H29" s="9">
        <v>17900</v>
      </c>
    </row>
    <row r="30" spans="1:8" s="2" customFormat="1" x14ac:dyDescent="0.3">
      <c r="A30" s="91"/>
      <c r="B30" s="25">
        <v>21</v>
      </c>
      <c r="C30" s="26" t="s">
        <v>19</v>
      </c>
      <c r="D30" s="27">
        <f>D31+D32+D33</f>
        <v>22720</v>
      </c>
      <c r="E30" s="88"/>
      <c r="F30" s="25">
        <v>21</v>
      </c>
      <c r="G30" s="26" t="s">
        <v>19</v>
      </c>
      <c r="H30" s="27">
        <f>H31+H32+H33</f>
        <v>24720</v>
      </c>
    </row>
    <row r="31" spans="1:8" s="2" customFormat="1" x14ac:dyDescent="0.3">
      <c r="A31" s="91"/>
      <c r="B31" s="23">
        <v>21200</v>
      </c>
      <c r="C31" s="24" t="s">
        <v>16</v>
      </c>
      <c r="D31" s="9">
        <v>2500</v>
      </c>
      <c r="E31" s="88"/>
      <c r="F31" s="23">
        <v>21200</v>
      </c>
      <c r="G31" s="24" t="s">
        <v>16</v>
      </c>
      <c r="H31" s="9">
        <v>1500</v>
      </c>
    </row>
    <row r="32" spans="1:8" s="2" customFormat="1" x14ac:dyDescent="0.3">
      <c r="A32" s="91"/>
      <c r="B32" s="23">
        <v>21300</v>
      </c>
      <c r="C32" s="24" t="s">
        <v>17</v>
      </c>
      <c r="D32" s="9">
        <v>5000</v>
      </c>
      <c r="E32" s="88"/>
      <c r="F32" s="23">
        <v>21300</v>
      </c>
      <c r="G32" s="24" t="s">
        <v>17</v>
      </c>
      <c r="H32" s="9">
        <v>5000</v>
      </c>
    </row>
    <row r="33" spans="2:8" s="2" customFormat="1" x14ac:dyDescent="0.3">
      <c r="B33" s="23">
        <v>21600</v>
      </c>
      <c r="C33" s="24" t="s">
        <v>20</v>
      </c>
      <c r="D33" s="9">
        <v>15220</v>
      </c>
      <c r="E33" s="88"/>
      <c r="F33" s="23">
        <v>21600</v>
      </c>
      <c r="G33" s="24" t="s">
        <v>20</v>
      </c>
      <c r="H33" s="9">
        <v>18220</v>
      </c>
    </row>
    <row r="34" spans="2:8" s="2" customFormat="1" x14ac:dyDescent="0.3">
      <c r="B34" s="25">
        <v>22</v>
      </c>
      <c r="C34" s="26" t="s">
        <v>21</v>
      </c>
      <c r="D34" s="27">
        <f>D35+D37+D41+D46+D53+D36+D44</f>
        <v>133817.37</v>
      </c>
      <c r="E34" s="88"/>
      <c r="F34" s="25">
        <v>22</v>
      </c>
      <c r="G34" s="26" t="s">
        <v>21</v>
      </c>
      <c r="H34" s="27">
        <f>H35+H37+H41+H46+H53+H36+H44</f>
        <v>185038.86</v>
      </c>
    </row>
    <row r="35" spans="2:8" s="2" customFormat="1" x14ac:dyDescent="0.3">
      <c r="B35" s="23">
        <v>22000</v>
      </c>
      <c r="C35" s="24" t="s">
        <v>22</v>
      </c>
      <c r="D35" s="9">
        <v>4900</v>
      </c>
      <c r="E35" s="88"/>
      <c r="F35" s="23">
        <v>22000</v>
      </c>
      <c r="G35" s="24" t="s">
        <v>22</v>
      </c>
      <c r="H35" s="9">
        <v>4900</v>
      </c>
    </row>
    <row r="36" spans="2:8" s="2" customFormat="1" x14ac:dyDescent="0.3">
      <c r="B36" s="23">
        <v>22001</v>
      </c>
      <c r="C36" s="24" t="s">
        <v>85</v>
      </c>
      <c r="D36" s="9">
        <v>771.44</v>
      </c>
      <c r="E36" s="88"/>
      <c r="F36" s="23">
        <v>22001</v>
      </c>
      <c r="G36" s="24" t="s">
        <v>85</v>
      </c>
      <c r="H36" s="9">
        <v>771.44</v>
      </c>
    </row>
    <row r="37" spans="2:8" s="2" customFormat="1" x14ac:dyDescent="0.3">
      <c r="B37" s="23">
        <v>22100</v>
      </c>
      <c r="C37" s="24" t="s">
        <v>23</v>
      </c>
      <c r="D37" s="9">
        <f>SUM(D38:D40)</f>
        <v>19550</v>
      </c>
      <c r="E37" s="88"/>
      <c r="F37" s="23">
        <v>22100</v>
      </c>
      <c r="G37" s="24" t="s">
        <v>23</v>
      </c>
      <c r="H37" s="9">
        <f>SUM(H38:H40)</f>
        <v>20150</v>
      </c>
    </row>
    <row r="38" spans="2:8" s="80" customFormat="1" ht="12" x14ac:dyDescent="0.25">
      <c r="B38" s="81">
        <v>22100</v>
      </c>
      <c r="C38" s="82" t="s">
        <v>86</v>
      </c>
      <c r="D38" s="83">
        <v>17500</v>
      </c>
      <c r="E38" s="84"/>
      <c r="F38" s="81">
        <v>22100</v>
      </c>
      <c r="G38" s="82" t="s">
        <v>86</v>
      </c>
      <c r="H38" s="83">
        <v>17500</v>
      </c>
    </row>
    <row r="39" spans="2:8" s="80" customFormat="1" ht="12" x14ac:dyDescent="0.25">
      <c r="B39" s="81">
        <v>22105</v>
      </c>
      <c r="C39" s="82" t="s">
        <v>87</v>
      </c>
      <c r="D39" s="83">
        <v>1550</v>
      </c>
      <c r="E39" s="84"/>
      <c r="F39" s="81">
        <v>22105</v>
      </c>
      <c r="G39" s="82" t="s">
        <v>87</v>
      </c>
      <c r="H39" s="83">
        <v>1550</v>
      </c>
    </row>
    <row r="40" spans="2:8" s="80" customFormat="1" ht="12" x14ac:dyDescent="0.25">
      <c r="B40" s="81">
        <v>22199</v>
      </c>
      <c r="C40" s="82" t="s">
        <v>91</v>
      </c>
      <c r="D40" s="83">
        <v>500</v>
      </c>
      <c r="E40" s="84"/>
      <c r="F40" s="81">
        <v>22199</v>
      </c>
      <c r="G40" s="82" t="s">
        <v>91</v>
      </c>
      <c r="H40" s="83">
        <v>1100</v>
      </c>
    </row>
    <row r="41" spans="2:8" s="2" customFormat="1" x14ac:dyDescent="0.3">
      <c r="B41" s="23">
        <v>22200</v>
      </c>
      <c r="C41" s="24" t="s">
        <v>24</v>
      </c>
      <c r="D41" s="9">
        <f>+D42+D43</f>
        <v>16900</v>
      </c>
      <c r="E41" s="88"/>
      <c r="F41" s="23">
        <v>22200</v>
      </c>
      <c r="G41" s="24" t="s">
        <v>24</v>
      </c>
      <c r="H41" s="9">
        <f>+H42+H43</f>
        <v>15100</v>
      </c>
    </row>
    <row r="42" spans="2:8" s="80" customFormat="1" ht="12" x14ac:dyDescent="0.25">
      <c r="B42" s="81">
        <v>22200</v>
      </c>
      <c r="C42" s="82" t="s">
        <v>88</v>
      </c>
      <c r="D42" s="83">
        <v>14000</v>
      </c>
      <c r="E42" s="84"/>
      <c r="F42" s="81">
        <v>22200</v>
      </c>
      <c r="G42" s="82" t="s">
        <v>88</v>
      </c>
      <c r="H42" s="83">
        <v>12200</v>
      </c>
    </row>
    <row r="43" spans="2:8" s="80" customFormat="1" ht="12" x14ac:dyDescent="0.25">
      <c r="B43" s="81">
        <v>22201</v>
      </c>
      <c r="C43" s="82" t="s">
        <v>89</v>
      </c>
      <c r="D43" s="83">
        <v>2900</v>
      </c>
      <c r="E43" s="84"/>
      <c r="F43" s="81">
        <v>22201</v>
      </c>
      <c r="G43" s="82" t="s">
        <v>89</v>
      </c>
      <c r="H43" s="83">
        <v>2900</v>
      </c>
    </row>
    <row r="44" spans="2:8" s="2" customFormat="1" ht="15.75" customHeight="1" x14ac:dyDescent="0.3">
      <c r="B44" s="23">
        <v>224</v>
      </c>
      <c r="C44" s="24" t="s">
        <v>84</v>
      </c>
      <c r="D44" s="9">
        <f>+D45</f>
        <v>1000</v>
      </c>
      <c r="E44" s="88"/>
      <c r="F44" s="23">
        <v>224</v>
      </c>
      <c r="G44" s="24" t="s">
        <v>84</v>
      </c>
      <c r="H44" s="9">
        <f>+H45</f>
        <v>1000</v>
      </c>
    </row>
    <row r="45" spans="2:8" s="80" customFormat="1" ht="15.75" customHeight="1" x14ac:dyDescent="0.25">
      <c r="B45" s="81">
        <v>22400</v>
      </c>
      <c r="C45" s="82" t="s">
        <v>84</v>
      </c>
      <c r="D45" s="83">
        <v>1000</v>
      </c>
      <c r="E45" s="84"/>
      <c r="F45" s="81">
        <v>22400</v>
      </c>
      <c r="G45" s="82" t="s">
        <v>84</v>
      </c>
      <c r="H45" s="83">
        <v>1000</v>
      </c>
    </row>
    <row r="46" spans="2:8" s="2" customFormat="1" x14ac:dyDescent="0.3">
      <c r="B46" s="23">
        <v>226</v>
      </c>
      <c r="C46" s="24" t="s">
        <v>25</v>
      </c>
      <c r="D46" s="9">
        <f>SUM(D47:D52)</f>
        <v>22100</v>
      </c>
      <c r="E46" s="88"/>
      <c r="F46" s="23">
        <v>226</v>
      </c>
      <c r="G46" s="24" t="s">
        <v>25</v>
      </c>
      <c r="H46" s="9">
        <f>SUM(H47:H52)</f>
        <v>26800</v>
      </c>
    </row>
    <row r="47" spans="2:8" s="80" customFormat="1" ht="12" x14ac:dyDescent="0.25">
      <c r="B47" s="81">
        <v>22600</v>
      </c>
      <c r="C47" s="82" t="s">
        <v>26</v>
      </c>
      <c r="D47" s="83">
        <v>700</v>
      </c>
      <c r="E47" s="84"/>
      <c r="F47" s="81">
        <v>22600</v>
      </c>
      <c r="G47" s="82" t="s">
        <v>26</v>
      </c>
      <c r="H47" s="83">
        <v>400</v>
      </c>
    </row>
    <row r="48" spans="2:8" s="80" customFormat="1" ht="12" x14ac:dyDescent="0.25">
      <c r="B48" s="81">
        <v>22601</v>
      </c>
      <c r="C48" s="82" t="s">
        <v>27</v>
      </c>
      <c r="D48" s="83">
        <v>12000</v>
      </c>
      <c r="E48" s="84"/>
      <c r="F48" s="81">
        <v>22601</v>
      </c>
      <c r="G48" s="82" t="s">
        <v>27</v>
      </c>
      <c r="H48" s="83">
        <v>10000</v>
      </c>
    </row>
    <row r="49" spans="2:8" s="80" customFormat="1" ht="12" x14ac:dyDescent="0.25">
      <c r="B49" s="81">
        <v>22602</v>
      </c>
      <c r="C49" s="82" t="s">
        <v>79</v>
      </c>
      <c r="D49" s="83">
        <v>1000</v>
      </c>
      <c r="E49" s="84"/>
      <c r="F49" s="81">
        <v>22602</v>
      </c>
      <c r="G49" s="82" t="s">
        <v>79</v>
      </c>
      <c r="H49" s="83">
        <v>1000</v>
      </c>
    </row>
    <row r="50" spans="2:8" s="80" customFormat="1" ht="12" x14ac:dyDescent="0.25">
      <c r="B50" s="81">
        <v>22603</v>
      </c>
      <c r="C50" s="82" t="s">
        <v>90</v>
      </c>
      <c r="D50" s="83">
        <v>900</v>
      </c>
      <c r="E50" s="84"/>
      <c r="F50" s="81">
        <v>22603</v>
      </c>
      <c r="G50" s="82" t="s">
        <v>90</v>
      </c>
      <c r="H50" s="83">
        <v>900</v>
      </c>
    </row>
    <row r="51" spans="2:8" s="80" customFormat="1" ht="12" x14ac:dyDescent="0.25">
      <c r="B51" s="81">
        <v>22604</v>
      </c>
      <c r="C51" s="82" t="s">
        <v>28</v>
      </c>
      <c r="D51" s="83">
        <v>6000</v>
      </c>
      <c r="E51" s="84"/>
      <c r="F51" s="81">
        <v>22604</v>
      </c>
      <c r="G51" s="82" t="s">
        <v>28</v>
      </c>
      <c r="H51" s="83">
        <v>6000</v>
      </c>
    </row>
    <row r="52" spans="2:8" s="80" customFormat="1" ht="12" x14ac:dyDescent="0.25">
      <c r="B52" s="81">
        <v>22606</v>
      </c>
      <c r="C52" s="82" t="s">
        <v>29</v>
      </c>
      <c r="D52" s="83">
        <v>1500</v>
      </c>
      <c r="E52" s="84"/>
      <c r="F52" s="81">
        <v>22606</v>
      </c>
      <c r="G52" s="82" t="s">
        <v>29</v>
      </c>
      <c r="H52" s="83">
        <v>8500</v>
      </c>
    </row>
    <row r="53" spans="2:8" s="90" customFormat="1" x14ac:dyDescent="0.3">
      <c r="B53" s="23">
        <v>227</v>
      </c>
      <c r="C53" s="24" t="s">
        <v>30</v>
      </c>
      <c r="D53" s="9">
        <f>SUM(D54:D62)</f>
        <v>68595.929999999993</v>
      </c>
      <c r="E53" s="88"/>
      <c r="F53" s="23">
        <v>227</v>
      </c>
      <c r="G53" s="24" t="s">
        <v>30</v>
      </c>
      <c r="H53" s="9">
        <f>SUM(H54:H62)</f>
        <v>116317.42</v>
      </c>
    </row>
    <row r="54" spans="2:8" s="80" customFormat="1" ht="12" x14ac:dyDescent="0.25">
      <c r="B54" s="81">
        <v>22700</v>
      </c>
      <c r="C54" s="82" t="s">
        <v>31</v>
      </c>
      <c r="D54" s="83">
        <v>10700</v>
      </c>
      <c r="E54" s="84"/>
      <c r="F54" s="81">
        <v>22700</v>
      </c>
      <c r="G54" s="82" t="s">
        <v>31</v>
      </c>
      <c r="H54" s="83">
        <v>10700</v>
      </c>
    </row>
    <row r="55" spans="2:8" s="80" customFormat="1" ht="12" x14ac:dyDescent="0.25">
      <c r="B55" s="81">
        <v>22701</v>
      </c>
      <c r="C55" s="82" t="s">
        <v>32</v>
      </c>
      <c r="D55" s="83">
        <v>0</v>
      </c>
      <c r="E55" s="84"/>
      <c r="F55" s="81">
        <v>22701</v>
      </c>
      <c r="G55" s="82" t="s">
        <v>32</v>
      </c>
      <c r="H55" s="83">
        <v>0</v>
      </c>
    </row>
    <row r="56" spans="2:8" s="80" customFormat="1" ht="12" x14ac:dyDescent="0.25">
      <c r="B56" s="81">
        <v>22703</v>
      </c>
      <c r="C56" s="82" t="s">
        <v>33</v>
      </c>
      <c r="D56" s="83">
        <v>6000</v>
      </c>
      <c r="E56" s="84"/>
      <c r="F56" s="81">
        <v>22703</v>
      </c>
      <c r="G56" s="82" t="s">
        <v>33</v>
      </c>
      <c r="H56" s="83">
        <v>10000</v>
      </c>
    </row>
    <row r="57" spans="2:8" s="80" customFormat="1" ht="12" x14ac:dyDescent="0.25">
      <c r="B57" s="81">
        <v>22705</v>
      </c>
      <c r="C57" s="82" t="s">
        <v>34</v>
      </c>
      <c r="D57" s="83">
        <v>0</v>
      </c>
      <c r="E57" s="84"/>
      <c r="F57" s="81">
        <v>22705</v>
      </c>
      <c r="G57" s="82" t="s">
        <v>34</v>
      </c>
      <c r="H57" s="83">
        <v>0</v>
      </c>
    </row>
    <row r="58" spans="2:8" s="80" customFormat="1" ht="12" x14ac:dyDescent="0.25">
      <c r="B58" s="81">
        <v>22706</v>
      </c>
      <c r="C58" s="82" t="s">
        <v>30</v>
      </c>
      <c r="D58" s="83">
        <v>37393.93</v>
      </c>
      <c r="E58" s="84"/>
      <c r="F58" s="81">
        <v>22706</v>
      </c>
      <c r="G58" s="82" t="s">
        <v>30</v>
      </c>
      <c r="H58" s="83">
        <v>76116.42</v>
      </c>
    </row>
    <row r="59" spans="2:8" s="80" customFormat="1" ht="12" x14ac:dyDescent="0.25">
      <c r="B59" s="81">
        <v>22707</v>
      </c>
      <c r="C59" s="82" t="s">
        <v>35</v>
      </c>
      <c r="D59" s="83">
        <v>4500</v>
      </c>
      <c r="E59" s="84"/>
      <c r="F59" s="81">
        <v>22707</v>
      </c>
      <c r="G59" s="82" t="s">
        <v>35</v>
      </c>
      <c r="H59" s="83">
        <v>4500</v>
      </c>
    </row>
    <row r="60" spans="2:8" s="80" customFormat="1" ht="12" x14ac:dyDescent="0.25">
      <c r="B60" s="81">
        <v>22710</v>
      </c>
      <c r="C60" s="82" t="s">
        <v>36</v>
      </c>
      <c r="D60" s="83">
        <v>10000</v>
      </c>
      <c r="E60" s="84"/>
      <c r="F60" s="81">
        <v>22710</v>
      </c>
      <c r="G60" s="82" t="s">
        <v>36</v>
      </c>
      <c r="H60" s="83">
        <v>5000</v>
      </c>
    </row>
    <row r="61" spans="2:8" s="80" customFormat="1" ht="12" x14ac:dyDescent="0.25">
      <c r="B61" s="81">
        <v>22712</v>
      </c>
      <c r="C61" s="82" t="s">
        <v>37</v>
      </c>
      <c r="D61" s="83">
        <v>1</v>
      </c>
      <c r="E61" s="84"/>
      <c r="F61" s="81">
        <v>22712</v>
      </c>
      <c r="G61" s="82" t="s">
        <v>37</v>
      </c>
      <c r="H61" s="83">
        <v>10000</v>
      </c>
    </row>
    <row r="62" spans="2:8" s="80" customFormat="1" ht="12" x14ac:dyDescent="0.25">
      <c r="B62" s="81">
        <v>22717</v>
      </c>
      <c r="C62" s="82" t="s">
        <v>38</v>
      </c>
      <c r="D62" s="83">
        <v>1</v>
      </c>
      <c r="E62" s="84"/>
      <c r="F62" s="81">
        <v>22717</v>
      </c>
      <c r="G62" s="82" t="s">
        <v>38</v>
      </c>
      <c r="H62" s="83">
        <v>1</v>
      </c>
    </row>
    <row r="63" spans="2:8" x14ac:dyDescent="0.3">
      <c r="B63" s="25">
        <v>23</v>
      </c>
      <c r="C63" s="31" t="s">
        <v>39</v>
      </c>
      <c r="D63" s="27">
        <f>D64+D68</f>
        <v>29954</v>
      </c>
      <c r="E63" s="36"/>
      <c r="F63" s="25">
        <v>23</v>
      </c>
      <c r="G63" s="31" t="s">
        <v>39</v>
      </c>
      <c r="H63" s="27">
        <f>H64+H68</f>
        <v>29554</v>
      </c>
    </row>
    <row r="64" spans="2:8" s="11" customFormat="1" x14ac:dyDescent="0.3">
      <c r="B64" s="23">
        <v>230</v>
      </c>
      <c r="C64" s="24" t="s">
        <v>40</v>
      </c>
      <c r="D64" s="9">
        <f>D65+D67+D66</f>
        <v>13354</v>
      </c>
      <c r="E64" s="36"/>
      <c r="F64" s="23">
        <v>230</v>
      </c>
      <c r="G64" s="24" t="s">
        <v>40</v>
      </c>
      <c r="H64" s="9">
        <f>H65+H67+H66</f>
        <v>12954</v>
      </c>
    </row>
    <row r="65" spans="2:8" s="80" customFormat="1" ht="12" x14ac:dyDescent="0.25">
      <c r="B65" s="81">
        <v>23000</v>
      </c>
      <c r="C65" s="82" t="s">
        <v>41</v>
      </c>
      <c r="D65" s="83">
        <v>7000</v>
      </c>
      <c r="E65" s="84"/>
      <c r="F65" s="81">
        <v>23000</v>
      </c>
      <c r="G65" s="82" t="s">
        <v>41</v>
      </c>
      <c r="H65" s="83">
        <v>7100</v>
      </c>
    </row>
    <row r="66" spans="2:8" s="80" customFormat="1" ht="12" x14ac:dyDescent="0.25">
      <c r="B66" s="81">
        <v>23010</v>
      </c>
      <c r="C66" s="82" t="s">
        <v>92</v>
      </c>
      <c r="D66" s="83">
        <v>1500</v>
      </c>
      <c r="E66" s="84"/>
      <c r="F66" s="81">
        <v>23010</v>
      </c>
      <c r="G66" s="82" t="s">
        <v>92</v>
      </c>
      <c r="H66" s="83">
        <v>1000</v>
      </c>
    </row>
    <row r="67" spans="2:8" s="80" customFormat="1" ht="12" x14ac:dyDescent="0.25">
      <c r="B67" s="81">
        <v>23020</v>
      </c>
      <c r="C67" s="82" t="s">
        <v>93</v>
      </c>
      <c r="D67" s="83">
        <v>4854</v>
      </c>
      <c r="E67" s="84"/>
      <c r="F67" s="81">
        <v>23020</v>
      </c>
      <c r="G67" s="82" t="s">
        <v>93</v>
      </c>
      <c r="H67" s="83">
        <v>4854</v>
      </c>
    </row>
    <row r="68" spans="2:8" s="11" customFormat="1" x14ac:dyDescent="0.3">
      <c r="B68" s="23">
        <v>231</v>
      </c>
      <c r="C68" s="24" t="s">
        <v>42</v>
      </c>
      <c r="D68" s="9">
        <f>+D69+D70</f>
        <v>16600</v>
      </c>
      <c r="E68" s="36"/>
      <c r="F68" s="23">
        <v>231</v>
      </c>
      <c r="G68" s="24" t="s">
        <v>42</v>
      </c>
      <c r="H68" s="9">
        <f>+H69+H70</f>
        <v>16600</v>
      </c>
    </row>
    <row r="69" spans="2:8" s="80" customFormat="1" ht="12" x14ac:dyDescent="0.25">
      <c r="B69" s="81">
        <v>23110</v>
      </c>
      <c r="C69" s="82" t="s">
        <v>92</v>
      </c>
      <c r="D69" s="83">
        <v>2500</v>
      </c>
      <c r="E69" s="84"/>
      <c r="F69" s="81">
        <v>23110</v>
      </c>
      <c r="G69" s="82" t="s">
        <v>92</v>
      </c>
      <c r="H69" s="83">
        <v>2500</v>
      </c>
    </row>
    <row r="70" spans="2:8" s="80" customFormat="1" ht="12" x14ac:dyDescent="0.25">
      <c r="B70" s="81">
        <v>23120</v>
      </c>
      <c r="C70" s="82" t="s">
        <v>93</v>
      </c>
      <c r="D70" s="83">
        <v>14100</v>
      </c>
      <c r="E70" s="84"/>
      <c r="F70" s="81">
        <v>23120</v>
      </c>
      <c r="G70" s="82" t="s">
        <v>93</v>
      </c>
      <c r="H70" s="83">
        <v>14100</v>
      </c>
    </row>
    <row r="71" spans="2:8" x14ac:dyDescent="0.3">
      <c r="B71" s="3"/>
      <c r="C71" s="4"/>
      <c r="D71" s="8"/>
      <c r="E71" s="36"/>
      <c r="F71" s="3"/>
      <c r="G71" s="4"/>
      <c r="H71" s="8"/>
    </row>
    <row r="72" spans="2:8" x14ac:dyDescent="0.3">
      <c r="B72" s="16" t="s">
        <v>43</v>
      </c>
      <c r="C72" s="17" t="s">
        <v>44</v>
      </c>
      <c r="D72" s="18">
        <v>3850</v>
      </c>
      <c r="E72" s="36"/>
      <c r="F72" s="16" t="s">
        <v>43</v>
      </c>
      <c r="G72" s="17" t="s">
        <v>44</v>
      </c>
      <c r="H72" s="18">
        <v>3850</v>
      </c>
    </row>
    <row r="73" spans="2:8" x14ac:dyDescent="0.3">
      <c r="B73" s="28"/>
      <c r="C73" s="29"/>
      <c r="D73" s="30"/>
      <c r="E73" s="36"/>
      <c r="F73" s="28"/>
      <c r="G73" s="29"/>
      <c r="H73" s="30"/>
    </row>
    <row r="74" spans="2:8" x14ac:dyDescent="0.3">
      <c r="B74" s="16" t="s">
        <v>45</v>
      </c>
      <c r="C74" s="17" t="s">
        <v>46</v>
      </c>
      <c r="D74" s="18">
        <f>D75+D76</f>
        <v>0</v>
      </c>
      <c r="E74" s="36"/>
      <c r="F74" s="16" t="s">
        <v>45</v>
      </c>
      <c r="G74" s="17" t="s">
        <v>46</v>
      </c>
      <c r="H74" s="18">
        <f>H75+H76</f>
        <v>0</v>
      </c>
    </row>
    <row r="75" spans="2:8" s="11" customFormat="1" x14ac:dyDescent="0.3">
      <c r="B75" s="23">
        <v>44900</v>
      </c>
      <c r="C75" s="24" t="s">
        <v>47</v>
      </c>
      <c r="D75" s="9">
        <v>0</v>
      </c>
      <c r="E75" s="36"/>
      <c r="F75" s="23">
        <v>44900</v>
      </c>
      <c r="G75" s="24" t="s">
        <v>47</v>
      </c>
      <c r="H75" s="9">
        <v>0</v>
      </c>
    </row>
    <row r="76" spans="2:8" s="11" customFormat="1" x14ac:dyDescent="0.3">
      <c r="B76" s="23">
        <v>46200</v>
      </c>
      <c r="C76" s="24" t="s">
        <v>48</v>
      </c>
      <c r="D76" s="9">
        <v>0</v>
      </c>
      <c r="E76" s="36"/>
      <c r="F76" s="23">
        <v>46200</v>
      </c>
      <c r="G76" s="24" t="s">
        <v>48</v>
      </c>
      <c r="H76" s="9">
        <v>0</v>
      </c>
    </row>
    <row r="77" spans="2:8" s="11" customFormat="1" x14ac:dyDescent="0.3">
      <c r="B77" s="23">
        <v>48000</v>
      </c>
      <c r="C77" s="24" t="s">
        <v>97</v>
      </c>
      <c r="D77" s="9">
        <v>0</v>
      </c>
      <c r="E77" s="36"/>
      <c r="F77" s="23">
        <v>48000</v>
      </c>
      <c r="G77" s="24" t="s">
        <v>97</v>
      </c>
      <c r="H77" s="9">
        <v>0</v>
      </c>
    </row>
    <row r="78" spans="2:8" s="11" customFormat="1" x14ac:dyDescent="0.3">
      <c r="B78" s="69"/>
      <c r="C78" s="70"/>
      <c r="D78" s="71"/>
      <c r="E78" s="36"/>
      <c r="F78" s="69"/>
      <c r="G78" s="70"/>
      <c r="H78" s="71"/>
    </row>
    <row r="79" spans="2:8" x14ac:dyDescent="0.3">
      <c r="B79" s="16" t="s">
        <v>94</v>
      </c>
      <c r="C79" s="17" t="s">
        <v>108</v>
      </c>
      <c r="D79" s="18">
        <v>0</v>
      </c>
      <c r="E79" s="36"/>
      <c r="F79" s="16" t="s">
        <v>94</v>
      </c>
      <c r="G79" s="17" t="s">
        <v>108</v>
      </c>
      <c r="H79" s="18">
        <v>165000</v>
      </c>
    </row>
    <row r="80" spans="2:8" s="11" customFormat="1" x14ac:dyDescent="0.3">
      <c r="B80" s="69"/>
      <c r="C80" s="70"/>
      <c r="D80" s="71"/>
      <c r="E80" s="36"/>
      <c r="F80" s="69"/>
      <c r="G80" s="70"/>
      <c r="H80" s="71"/>
    </row>
    <row r="81" spans="2:8" x14ac:dyDescent="0.3">
      <c r="B81" s="16" t="s">
        <v>49</v>
      </c>
      <c r="C81" s="17" t="s">
        <v>50</v>
      </c>
      <c r="D81" s="18">
        <f t="shared" ref="D81" si="0">D82+D87</f>
        <v>44851</v>
      </c>
      <c r="E81" s="36"/>
      <c r="F81" s="16" t="s">
        <v>49</v>
      </c>
      <c r="G81" s="17" t="s">
        <v>50</v>
      </c>
      <c r="H81" s="18">
        <f t="shared" ref="H81" si="1">H82+H87</f>
        <v>25601</v>
      </c>
    </row>
    <row r="82" spans="2:8" x14ac:dyDescent="0.3">
      <c r="B82" s="25">
        <v>62</v>
      </c>
      <c r="C82" s="26" t="s">
        <v>51</v>
      </c>
      <c r="D82" s="27">
        <f t="shared" ref="D82" si="2">D83+D84+D85+D86</f>
        <v>4851</v>
      </c>
      <c r="E82" s="36"/>
      <c r="F82" s="25">
        <v>62</v>
      </c>
      <c r="G82" s="26" t="s">
        <v>51</v>
      </c>
      <c r="H82" s="27">
        <f t="shared" ref="H82" si="3">H83+H84+H85+H86</f>
        <v>15001</v>
      </c>
    </row>
    <row r="83" spans="2:8" s="11" customFormat="1" x14ac:dyDescent="0.3">
      <c r="B83" s="23">
        <v>623</v>
      </c>
      <c r="C83" s="24" t="s">
        <v>52</v>
      </c>
      <c r="D83" s="9">
        <v>1</v>
      </c>
      <c r="E83" s="36"/>
      <c r="F83" s="23">
        <v>623</v>
      </c>
      <c r="G83" s="24" t="s">
        <v>52</v>
      </c>
      <c r="H83" s="9">
        <v>1</v>
      </c>
    </row>
    <row r="84" spans="2:8" s="11" customFormat="1" x14ac:dyDescent="0.3">
      <c r="B84" s="23">
        <v>625</v>
      </c>
      <c r="C84" s="24" t="s">
        <v>53</v>
      </c>
      <c r="D84" s="9">
        <v>0</v>
      </c>
      <c r="E84" s="36"/>
      <c r="F84" s="23">
        <v>625</v>
      </c>
      <c r="G84" s="24" t="s">
        <v>53</v>
      </c>
      <c r="H84" s="9">
        <v>0</v>
      </c>
    </row>
    <row r="85" spans="2:8" s="11" customFormat="1" x14ac:dyDescent="0.3">
      <c r="B85" s="23">
        <v>626</v>
      </c>
      <c r="C85" s="24" t="s">
        <v>54</v>
      </c>
      <c r="D85" s="9">
        <f>3000+350+1500</f>
        <v>4850</v>
      </c>
      <c r="E85" s="36"/>
      <c r="F85" s="23">
        <v>626</v>
      </c>
      <c r="G85" s="24" t="s">
        <v>54</v>
      </c>
      <c r="H85" s="9">
        <v>15000</v>
      </c>
    </row>
    <row r="86" spans="2:8" s="11" customFormat="1" x14ac:dyDescent="0.3">
      <c r="B86" s="23">
        <v>629</v>
      </c>
      <c r="C86" s="24" t="s">
        <v>55</v>
      </c>
      <c r="D86" s="9">
        <v>0</v>
      </c>
      <c r="E86" s="36"/>
      <c r="F86" s="23">
        <v>629</v>
      </c>
      <c r="G86" s="24" t="s">
        <v>55</v>
      </c>
      <c r="H86" s="9">
        <v>0</v>
      </c>
    </row>
    <row r="87" spans="2:8" x14ac:dyDescent="0.3">
      <c r="B87" s="25">
        <v>64</v>
      </c>
      <c r="C87" s="26" t="s">
        <v>56</v>
      </c>
      <c r="D87" s="27">
        <f>+D88</f>
        <v>40000</v>
      </c>
      <c r="E87" s="36"/>
      <c r="F87" s="25">
        <v>64</v>
      </c>
      <c r="G87" s="26" t="s">
        <v>56</v>
      </c>
      <c r="H87" s="27">
        <f>+H88</f>
        <v>10600</v>
      </c>
    </row>
    <row r="88" spans="2:8" s="11" customFormat="1" x14ac:dyDescent="0.3">
      <c r="B88" s="23">
        <v>640</v>
      </c>
      <c r="C88" s="24" t="s">
        <v>57</v>
      </c>
      <c r="D88" s="9">
        <f>15000+5000+20000</f>
        <v>40000</v>
      </c>
      <c r="E88" s="36"/>
      <c r="F88" s="23">
        <v>640</v>
      </c>
      <c r="G88" s="24" t="s">
        <v>57</v>
      </c>
      <c r="H88" s="9">
        <v>10600</v>
      </c>
    </row>
    <row r="89" spans="2:8" x14ac:dyDescent="0.3">
      <c r="B89" s="3"/>
      <c r="C89" s="29"/>
      <c r="D89" s="7"/>
      <c r="E89" s="36"/>
      <c r="F89" s="3"/>
      <c r="G89" s="29"/>
      <c r="H89" s="7"/>
    </row>
    <row r="90" spans="2:8" x14ac:dyDescent="0.3">
      <c r="B90" s="16" t="s">
        <v>58</v>
      </c>
      <c r="C90" s="17" t="s">
        <v>59</v>
      </c>
      <c r="D90" s="32">
        <v>0</v>
      </c>
      <c r="E90" s="36"/>
      <c r="F90" s="16" t="s">
        <v>58</v>
      </c>
      <c r="G90" s="17" t="s">
        <v>59</v>
      </c>
      <c r="H90" s="32">
        <v>0</v>
      </c>
    </row>
  </sheetData>
  <mergeCells count="2">
    <mergeCell ref="B2:C2"/>
    <mergeCell ref="F2:G2"/>
  </mergeCells>
  <pageMargins left="0.23622047244094491" right="0.15748031496062992" top="0.15748031496062992" bottom="1.9291338582677167" header="0.31496062992125984" footer="1.9291338582677167"/>
  <pageSetup paperSize="9" scale="6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24"/>
  <sheetViews>
    <sheetView showGridLines="0" topLeftCell="A10" workbookViewId="0">
      <selection activeCell="C40" sqref="C40"/>
    </sheetView>
  </sheetViews>
  <sheetFormatPr baseColWidth="10" defaultRowHeight="14.4" x14ac:dyDescent="0.3"/>
  <cols>
    <col min="1" max="1" width="16" customWidth="1"/>
    <col min="2" max="2" width="34.44140625" customWidth="1"/>
    <col min="3" max="4" width="14.6640625" customWidth="1"/>
  </cols>
  <sheetData>
    <row r="4" spans="1:4" x14ac:dyDescent="0.3">
      <c r="A4" s="111" t="s">
        <v>111</v>
      </c>
      <c r="B4" s="111"/>
      <c r="C4" s="111"/>
      <c r="D4" s="111"/>
    </row>
    <row r="5" spans="1:4" x14ac:dyDescent="0.3">
      <c r="A5" s="72"/>
      <c r="B5" s="72"/>
      <c r="C5" s="72"/>
      <c r="D5" s="72"/>
    </row>
    <row r="6" spans="1:4" ht="33" customHeight="1" x14ac:dyDescent="0.3">
      <c r="A6" s="72"/>
      <c r="B6" s="72"/>
      <c r="C6" s="72"/>
      <c r="D6" s="72"/>
    </row>
    <row r="7" spans="1:4" x14ac:dyDescent="0.3">
      <c r="A7" s="72"/>
      <c r="B7" s="72"/>
      <c r="C7" s="72"/>
      <c r="D7" s="72"/>
    </row>
    <row r="8" spans="1:4" x14ac:dyDescent="0.3">
      <c r="A8" s="74" t="s">
        <v>112</v>
      </c>
    </row>
    <row r="9" spans="1:4" x14ac:dyDescent="0.3">
      <c r="A9" s="77" t="s">
        <v>113</v>
      </c>
      <c r="B9" s="77" t="s">
        <v>115</v>
      </c>
      <c r="C9" s="79">
        <v>2014</v>
      </c>
      <c r="D9" s="79">
        <v>2015</v>
      </c>
    </row>
    <row r="10" spans="1:4" x14ac:dyDescent="0.3">
      <c r="A10" s="73" t="s">
        <v>102</v>
      </c>
      <c r="B10" s="73" t="s">
        <v>119</v>
      </c>
      <c r="C10" s="75">
        <f>+'Pressupost ingre 2014-2015'!D6</f>
        <v>377000</v>
      </c>
      <c r="D10" s="76">
        <f>+'Pressupost ingre 2014-2015'!H6</f>
        <v>369734.79000000004</v>
      </c>
    </row>
    <row r="11" spans="1:4" x14ac:dyDescent="0.3">
      <c r="A11" s="73" t="s">
        <v>103</v>
      </c>
      <c r="B11" s="73" t="s">
        <v>116</v>
      </c>
      <c r="C11" s="75">
        <f>+'Pressupost ingre 2014-2015'!D15</f>
        <v>1279361.1800000002</v>
      </c>
      <c r="D11" s="76">
        <f>+'Pressupost ingre 2014-2015'!H15</f>
        <v>1286959.19</v>
      </c>
    </row>
    <row r="12" spans="1:4" x14ac:dyDescent="0.3">
      <c r="A12" s="73" t="s">
        <v>104</v>
      </c>
      <c r="B12" s="73" t="s">
        <v>117</v>
      </c>
      <c r="C12" s="75">
        <f>+'Pressupost ingre 2014-2015'!D28</f>
        <v>43529.94</v>
      </c>
      <c r="D12" s="76">
        <f>+'Pressupost ingre 2014-2015'!H28</f>
        <v>43529.94</v>
      </c>
    </row>
    <row r="13" spans="1:4" x14ac:dyDescent="0.3">
      <c r="A13" s="74" t="s">
        <v>109</v>
      </c>
      <c r="B13" s="74"/>
      <c r="C13" s="78">
        <f>SUM(C10:C12)</f>
        <v>1699891.12</v>
      </c>
      <c r="D13" s="78">
        <f>SUM(D10:D12)</f>
        <v>1700223.92</v>
      </c>
    </row>
    <row r="15" spans="1:4" ht="29.25" customHeight="1" x14ac:dyDescent="0.3"/>
    <row r="16" spans="1:4" x14ac:dyDescent="0.3">
      <c r="A16" s="74" t="s">
        <v>114</v>
      </c>
    </row>
    <row r="17" spans="1:4" x14ac:dyDescent="0.3">
      <c r="A17" s="77" t="s">
        <v>113</v>
      </c>
      <c r="B17" s="77" t="s">
        <v>115</v>
      </c>
      <c r="C17" s="79">
        <v>2014</v>
      </c>
      <c r="D17" s="79">
        <v>2015</v>
      </c>
    </row>
    <row r="18" spans="1:4" x14ac:dyDescent="0.3">
      <c r="A18" s="73" t="s">
        <v>105</v>
      </c>
      <c r="B18" s="73" t="s">
        <v>118</v>
      </c>
      <c r="C18" s="76">
        <f>+'Press desp 2014-2015'!D6</f>
        <v>1276330.29</v>
      </c>
      <c r="D18" s="76">
        <f>+'Press desp 2014-2015'!H6</f>
        <v>1092081.42</v>
      </c>
    </row>
    <row r="19" spans="1:4" x14ac:dyDescent="0.3">
      <c r="A19" s="73" t="s">
        <v>106</v>
      </c>
      <c r="B19" s="73" t="s">
        <v>120</v>
      </c>
      <c r="C19" s="76">
        <f>+'Press desp 2014-2015'!D24</f>
        <v>374859.83</v>
      </c>
      <c r="D19" s="76">
        <f>+'Press desp 2014-2015'!H24</f>
        <v>413691.5</v>
      </c>
    </row>
    <row r="20" spans="1:4" x14ac:dyDescent="0.3">
      <c r="A20" s="73" t="s">
        <v>102</v>
      </c>
      <c r="B20" s="73" t="s">
        <v>121</v>
      </c>
      <c r="C20" s="76">
        <f>+'Press desp 2014-2015'!D72</f>
        <v>3850</v>
      </c>
      <c r="D20" s="76">
        <f>+'Press desp 2014-2015'!H72</f>
        <v>3850</v>
      </c>
    </row>
    <row r="21" spans="1:4" x14ac:dyDescent="0.3">
      <c r="A21" s="73" t="s">
        <v>103</v>
      </c>
      <c r="B21" s="73" t="s">
        <v>116</v>
      </c>
      <c r="C21" s="76">
        <f>+'Press desp 2014-2015'!D74</f>
        <v>0</v>
      </c>
      <c r="D21" s="76">
        <f>+'Press desp 2014-2015'!H74</f>
        <v>0</v>
      </c>
    </row>
    <row r="22" spans="1:4" x14ac:dyDescent="0.3">
      <c r="A22" s="73" t="s">
        <v>104</v>
      </c>
      <c r="B22" s="73" t="s">
        <v>122</v>
      </c>
      <c r="C22" s="76">
        <f>+'Press desp 2014-2015'!D79</f>
        <v>0</v>
      </c>
      <c r="D22" s="76">
        <f>+'Press desp 2014-2015'!H79</f>
        <v>165000</v>
      </c>
    </row>
    <row r="23" spans="1:4" x14ac:dyDescent="0.3">
      <c r="A23" s="73" t="s">
        <v>107</v>
      </c>
      <c r="B23" s="73" t="s">
        <v>123</v>
      </c>
      <c r="C23" s="76">
        <f>+'Press desp 2014-2015'!D81</f>
        <v>44851</v>
      </c>
      <c r="D23" s="76">
        <f>+'Press desp 2014-2015'!H81</f>
        <v>25601</v>
      </c>
    </row>
    <row r="24" spans="1:4" x14ac:dyDescent="0.3">
      <c r="A24" s="74" t="s">
        <v>110</v>
      </c>
      <c r="B24" s="74"/>
      <c r="C24" s="78">
        <f>SUM(C18:C23)</f>
        <v>1699891.12</v>
      </c>
      <c r="D24" s="78">
        <f>SUM(D18:D23)</f>
        <v>1700223.92</v>
      </c>
    </row>
  </sheetData>
  <mergeCells count="1">
    <mergeCell ref="A4:D4"/>
  </mergeCells>
  <pageMargins left="0.70866141732283472" right="0.70866141732283472" top="2.3228346456692917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E1ABE7767444ABBF658A368D6B4F2" ma:contentTypeVersion="0" ma:contentTypeDescription="Crea un document nou" ma:contentTypeScope="" ma:versionID="85a7adf476ddd041c145cc80f509eb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c351db425f7faff8b336d6aedde4f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868739-66E0-45C8-A4F2-64CF2D66533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31DB55-4835-4FFA-8C96-A4D8E7964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F5A8B3-9D61-4384-A883-7EC6854FE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Pressupost ingre 2014-2015</vt:lpstr>
      <vt:lpstr>Press desp 2014-2015</vt:lpstr>
      <vt:lpstr>pressupost per capítol</vt:lpstr>
      <vt:lpstr>Hoja1</vt:lpstr>
      <vt:lpstr>'Press desp 2014-2015'!Área_de_impresión</vt:lpstr>
      <vt:lpstr>'Pressupost ingre 2014-2015'!Área_de_impresión</vt:lpstr>
      <vt:lpstr>'pressupost per capítol'!Área_de_impresión</vt:lpstr>
      <vt:lpstr>'Press desp 2014-2015'!Títulos_a_imprimir</vt:lpstr>
    </vt:vector>
  </TitlesOfParts>
  <Company>Localret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Santacana</dc:creator>
  <cp:lastModifiedBy>Nubilum</cp:lastModifiedBy>
  <cp:lastPrinted>2014-09-29T10:12:54Z</cp:lastPrinted>
  <dcterms:created xsi:type="dcterms:W3CDTF">2009-11-03T08:43:11Z</dcterms:created>
  <dcterms:modified xsi:type="dcterms:W3CDTF">2018-05-31T09:53:27Z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0x0101009F6E1ABE7767444ABBF658A368D6B4F2</vt:lpwstr>
  </property>
</Properties>
</file>