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636186953248979000</definedName>
    <definedName name="__FPMExcelClient_RefreshTime" localSheetId="2">636186953362544000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3" i="6" l="1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5" i="1"/>
  <c r="AI54" i="1"/>
  <c r="AI53" i="1"/>
  <c r="AI52" i="1"/>
  <c r="AI51" i="1"/>
  <c r="AI50" i="1"/>
  <c r="AI49" i="1"/>
  <c r="AI48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3" i="6"/>
  <c r="V53" i="6"/>
  <c r="W53" i="6"/>
  <c r="X53" i="6"/>
  <c r="Y53" i="6"/>
  <c r="AG52" i="1"/>
  <c r="AG53" i="1"/>
  <c r="AG54" i="1"/>
  <c r="AG51" i="1"/>
  <c r="AF52" i="1"/>
  <c r="AF53" i="1"/>
  <c r="AF54" i="1"/>
  <c r="AF51" i="1"/>
  <c r="AE52" i="1"/>
  <c r="AE53" i="1"/>
  <c r="AE54" i="1"/>
  <c r="AE51" i="1"/>
  <c r="AD52" i="1"/>
  <c r="AD53" i="1"/>
  <c r="AD54" i="1"/>
  <c r="AD51" i="1"/>
  <c r="Y55" i="1"/>
  <c r="AF55" i="1" s="1"/>
  <c r="Z55" i="1"/>
  <c r="AA55" i="1"/>
  <c r="AB55" i="1"/>
  <c r="AC52" i="1"/>
  <c r="AC53" i="1"/>
  <c r="AC54" i="1"/>
  <c r="AC51" i="1"/>
  <c r="AC55" i="1" l="1"/>
  <c r="AG55" i="1"/>
  <c r="S53" i="6"/>
  <c r="S51" i="6"/>
  <c r="S52" i="6"/>
  <c r="AD55" i="1"/>
  <c r="W55" i="1"/>
  <c r="U55" i="1"/>
  <c r="S55" i="1"/>
  <c r="Q55" i="1"/>
  <c r="W54" i="1"/>
  <c r="U54" i="1"/>
  <c r="S54" i="1"/>
  <c r="Q54" i="1"/>
  <c r="W53" i="1"/>
  <c r="U53" i="1"/>
  <c r="S53" i="1"/>
  <c r="Q53" i="1"/>
  <c r="W52" i="1"/>
  <c r="U52" i="1"/>
  <c r="S52" i="1"/>
  <c r="Q52" i="1"/>
  <c r="W51" i="1"/>
  <c r="U51" i="1"/>
  <c r="S51" i="1"/>
  <c r="Q51" i="1"/>
  <c r="AE55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<sst xmlns="http://schemas.openxmlformats.org/spreadsheetml/2006/main" count="636" uniqueCount="139">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</sst>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4" fillId="0" borderId="33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15" t="s">
        <v>38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16" t="s">
        <v>40</v>
      </c>
      <c r="C5" s="217"/>
      <c r="D5" s="217"/>
      <c r="E5" s="217"/>
      <c r="F5" s="217"/>
      <c r="G5" s="217"/>
      <c r="H5" s="217"/>
      <c r="I5" s="217"/>
      <c r="J5" s="217"/>
      <c r="K5" s="217"/>
      <c r="L5" s="218"/>
      <c r="O5" s="71" t="s">
        <v>63</v>
      </c>
    </row>
    <row r="6" spans="1:26" ht="28.35" customHeight="1" x14ac:dyDescent="0.25">
      <c r="A6" s="40"/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1"/>
      <c r="O6" s="72" t="s">
        <v>64</v>
      </c>
    </row>
    <row r="7" spans="1:26" ht="21.75" customHeight="1" x14ac:dyDescent="0.25">
      <c r="A7" s="40"/>
      <c r="B7" s="211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39" t="s">
        <v>66</v>
      </c>
    </row>
    <row r="8" spans="1:26" ht="18" customHeight="1" x14ac:dyDescent="0.25">
      <c r="A8" s="40"/>
      <c r="B8" s="212"/>
      <c r="C8" s="51"/>
      <c r="D8" s="51"/>
      <c r="E8" s="51"/>
      <c r="F8" s="51"/>
      <c r="G8" s="51"/>
      <c r="H8" s="51"/>
      <c r="I8" s="51"/>
      <c r="J8" s="51"/>
      <c r="K8" s="51"/>
      <c r="L8" s="52"/>
      <c r="O8" s="239"/>
    </row>
    <row r="9" spans="1:26" ht="17.100000000000001" customHeight="1" x14ac:dyDescent="0.25">
      <c r="A9" s="40"/>
      <c r="B9" s="212"/>
      <c r="C9" s="43"/>
      <c r="D9" s="44"/>
      <c r="E9" s="208" t="s">
        <v>41</v>
      </c>
      <c r="F9" s="209"/>
      <c r="G9" s="210"/>
      <c r="H9" s="42" t="s">
        <v>42</v>
      </c>
      <c r="I9" s="208" t="s">
        <v>43</v>
      </c>
      <c r="J9" s="209"/>
      <c r="K9" s="210"/>
      <c r="L9" s="53" t="s">
        <v>42</v>
      </c>
      <c r="O9" s="239"/>
    </row>
    <row r="10" spans="1:26" ht="5.0999999999999996" customHeight="1" x14ac:dyDescent="0.25">
      <c r="A10" s="40"/>
      <c r="B10" s="212"/>
      <c r="C10" s="222"/>
      <c r="D10" s="51"/>
      <c r="E10" s="54"/>
      <c r="F10" s="54"/>
      <c r="G10" s="54"/>
      <c r="H10" s="47"/>
      <c r="I10" s="54"/>
      <c r="J10" s="54"/>
      <c r="K10" s="54"/>
      <c r="L10" s="52"/>
      <c r="O10" s="239"/>
    </row>
    <row r="11" spans="1:26" ht="15.75" customHeight="1" x14ac:dyDescent="0.25">
      <c r="A11" s="40"/>
      <c r="B11" s="212"/>
      <c r="C11" s="207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39"/>
    </row>
    <row r="12" spans="1:26" ht="5.0999999999999996" customHeight="1" x14ac:dyDescent="0.25">
      <c r="A12" s="40"/>
      <c r="B12" s="212"/>
      <c r="C12" s="223"/>
      <c r="D12" s="45"/>
      <c r="E12" s="46"/>
      <c r="F12" s="46"/>
      <c r="G12" s="46"/>
      <c r="H12" s="44"/>
      <c r="I12" s="46"/>
      <c r="J12" s="46"/>
      <c r="K12" s="46"/>
      <c r="L12" s="59"/>
      <c r="O12" s="239"/>
    </row>
    <row r="13" spans="1:26" ht="5.0999999999999996" customHeight="1" x14ac:dyDescent="0.25">
      <c r="A13" s="40"/>
      <c r="B13" s="212"/>
      <c r="C13" s="207"/>
      <c r="D13" s="51"/>
      <c r="E13" s="54"/>
      <c r="F13" s="54"/>
      <c r="G13" s="54"/>
      <c r="H13" s="49"/>
      <c r="I13" s="54"/>
      <c r="J13" s="54"/>
      <c r="K13" s="54"/>
      <c r="L13" s="52"/>
      <c r="O13" s="239"/>
    </row>
    <row r="14" spans="1:26" ht="15.75" customHeight="1" x14ac:dyDescent="0.25">
      <c r="A14" s="40"/>
      <c r="B14" s="212"/>
      <c r="C14" s="207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39"/>
    </row>
    <row r="15" spans="1:26" ht="5.0999999999999996" customHeight="1" x14ac:dyDescent="0.25">
      <c r="A15" s="40"/>
      <c r="B15" s="212"/>
      <c r="C15" s="223"/>
      <c r="D15" s="45"/>
      <c r="E15" s="46"/>
      <c r="F15" s="46"/>
      <c r="G15" s="46"/>
      <c r="H15" s="44"/>
      <c r="I15" s="46"/>
      <c r="J15" s="46"/>
      <c r="K15" s="46"/>
      <c r="L15" s="59"/>
      <c r="O15" s="239"/>
    </row>
    <row r="16" spans="1:26" ht="11.1" customHeight="1" x14ac:dyDescent="0.25">
      <c r="A16" s="40"/>
      <c r="B16" s="212"/>
      <c r="C16" s="207"/>
      <c r="D16" s="214" t="s">
        <v>49</v>
      </c>
      <c r="E16" s="54"/>
      <c r="F16" s="54"/>
      <c r="G16" s="54"/>
      <c r="H16" s="49"/>
      <c r="I16" s="54"/>
      <c r="J16" s="54"/>
      <c r="K16" s="54"/>
      <c r="L16" s="52"/>
      <c r="O16" s="239"/>
    </row>
    <row r="17" spans="1:15" ht="11.1" customHeight="1" x14ac:dyDescent="0.25">
      <c r="A17" s="40"/>
      <c r="B17" s="212"/>
      <c r="C17" s="207"/>
      <c r="D17" s="214"/>
      <c r="E17" s="54"/>
      <c r="F17" s="54"/>
      <c r="G17" s="54"/>
      <c r="H17" s="49"/>
      <c r="I17" s="54"/>
      <c r="J17" s="54"/>
      <c r="K17" s="54"/>
      <c r="L17" s="52"/>
      <c r="O17" s="239"/>
    </row>
    <row r="18" spans="1:15" ht="15.75" customHeight="1" x14ac:dyDescent="0.25">
      <c r="A18" s="40"/>
      <c r="B18" s="212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39"/>
    </row>
    <row r="19" spans="1:15" ht="5.0999999999999996" customHeight="1" x14ac:dyDescent="0.25">
      <c r="A19" s="40"/>
      <c r="B19" s="212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39"/>
    </row>
    <row r="20" spans="1:15" ht="5.0999999999999996" customHeight="1" x14ac:dyDescent="0.3">
      <c r="A20" s="40"/>
      <c r="B20" s="212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12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12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39" t="s">
        <v>68</v>
      </c>
    </row>
    <row r="23" spans="1:15" ht="5.0999999999999996" customHeight="1" x14ac:dyDescent="0.25">
      <c r="A23" s="40"/>
      <c r="B23" s="212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39"/>
    </row>
    <row r="24" spans="1:15" ht="15.75" customHeight="1" x14ac:dyDescent="0.25">
      <c r="A24" s="40"/>
      <c r="B24" s="212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39"/>
    </row>
    <row r="25" spans="1:15" ht="5.0999999999999996" customHeight="1" x14ac:dyDescent="0.25">
      <c r="A25" s="40"/>
      <c r="B25" s="212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39"/>
    </row>
    <row r="26" spans="1:15" ht="21.9" customHeight="1" x14ac:dyDescent="0.25">
      <c r="A26" s="40">
        <v>3</v>
      </c>
      <c r="B26" s="212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39"/>
    </row>
    <row r="27" spans="1:15" ht="5.0999999999999996" customHeight="1" thickBot="1" x14ac:dyDescent="0.3">
      <c r="A27" s="40"/>
      <c r="B27" s="213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39"/>
    </row>
    <row r="28" spans="1:15" ht="21.75" customHeight="1" x14ac:dyDescent="0.25">
      <c r="A28" s="40"/>
      <c r="B28" s="230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39"/>
    </row>
    <row r="29" spans="1:15" ht="18" customHeight="1" x14ac:dyDescent="0.25">
      <c r="A29" s="40"/>
      <c r="B29" s="212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39"/>
    </row>
    <row r="30" spans="1:15" ht="17.100000000000001" customHeight="1" x14ac:dyDescent="0.3">
      <c r="A30" s="40"/>
      <c r="B30" s="212"/>
      <c r="C30" s="43"/>
      <c r="D30" s="44"/>
      <c r="E30" s="208" t="s">
        <v>41</v>
      </c>
      <c r="F30" s="209"/>
      <c r="G30" s="210"/>
      <c r="H30" s="42" t="s">
        <v>42</v>
      </c>
      <c r="I30" s="208" t="s">
        <v>43</v>
      </c>
      <c r="J30" s="209"/>
      <c r="K30" s="210"/>
      <c r="L30" s="53" t="s">
        <v>42</v>
      </c>
      <c r="O30" s="73"/>
    </row>
    <row r="31" spans="1:15" ht="5.0999999999999996" customHeight="1" x14ac:dyDescent="0.3">
      <c r="A31" s="40"/>
      <c r="B31" s="212"/>
      <c r="C31" s="222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12"/>
      <c r="C32" s="207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12"/>
      <c r="C33" s="223"/>
      <c r="D33" s="45"/>
      <c r="E33" s="46"/>
      <c r="F33" s="46"/>
      <c r="G33" s="46"/>
      <c r="H33" s="44"/>
      <c r="I33" s="46"/>
      <c r="J33" s="46"/>
      <c r="K33" s="46"/>
      <c r="L33" s="59"/>
      <c r="O33" s="239" t="s">
        <v>69</v>
      </c>
    </row>
    <row r="34" spans="1:15" ht="5.0999999999999996" customHeight="1" x14ac:dyDescent="0.25">
      <c r="A34" s="40"/>
      <c r="B34" s="212"/>
      <c r="C34" s="207"/>
      <c r="D34" s="51"/>
      <c r="E34" s="54"/>
      <c r="F34" s="54"/>
      <c r="G34" s="54"/>
      <c r="H34" s="49"/>
      <c r="I34" s="54"/>
      <c r="J34" s="54"/>
      <c r="K34" s="54"/>
      <c r="L34" s="52"/>
      <c r="O34" s="239"/>
    </row>
    <row r="35" spans="1:15" ht="15.75" customHeight="1" x14ac:dyDescent="0.25">
      <c r="A35" s="40"/>
      <c r="B35" s="212"/>
      <c r="C35" s="207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39"/>
    </row>
    <row r="36" spans="1:15" ht="5.0999999999999996" customHeight="1" x14ac:dyDescent="0.25">
      <c r="A36" s="40"/>
      <c r="B36" s="212"/>
      <c r="C36" s="223"/>
      <c r="D36" s="45"/>
      <c r="E36" s="46"/>
      <c r="F36" s="46"/>
      <c r="G36" s="46"/>
      <c r="H36" s="44"/>
      <c r="I36" s="46"/>
      <c r="J36" s="46"/>
      <c r="K36" s="46"/>
      <c r="L36" s="59"/>
      <c r="O36" s="239"/>
    </row>
    <row r="37" spans="1:15" ht="11.1" customHeight="1" x14ac:dyDescent="0.25">
      <c r="A37" s="40"/>
      <c r="B37" s="212"/>
      <c r="C37" s="207"/>
      <c r="D37" s="214" t="s">
        <v>49</v>
      </c>
      <c r="E37" s="54"/>
      <c r="F37" s="54"/>
      <c r="G37" s="54"/>
      <c r="H37" s="49"/>
      <c r="I37" s="54"/>
      <c r="J37" s="54"/>
      <c r="K37" s="54"/>
      <c r="L37" s="52"/>
      <c r="O37" s="239"/>
    </row>
    <row r="38" spans="1:15" ht="11.1" customHeight="1" x14ac:dyDescent="0.25">
      <c r="A38" s="40"/>
      <c r="B38" s="212"/>
      <c r="C38" s="207"/>
      <c r="D38" s="214"/>
      <c r="E38" s="54"/>
      <c r="F38" s="54"/>
      <c r="G38" s="54"/>
      <c r="H38" s="49"/>
      <c r="I38" s="54"/>
      <c r="J38" s="54"/>
      <c r="K38" s="54"/>
      <c r="L38" s="52"/>
      <c r="O38" s="239"/>
    </row>
    <row r="39" spans="1:15" ht="15.75" customHeight="1" x14ac:dyDescent="0.25">
      <c r="A39" s="40"/>
      <c r="B39" s="212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39"/>
    </row>
    <row r="40" spans="1:15" ht="5.0999999999999996" customHeight="1" x14ac:dyDescent="0.3">
      <c r="A40" s="40"/>
      <c r="B40" s="212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12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12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12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12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12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12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12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13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24" t="s">
        <v>51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6"/>
    </row>
    <row r="53" spans="1:12" ht="28.35" customHeight="1" thickBot="1" x14ac:dyDescent="0.3">
      <c r="A53" s="40"/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12" ht="15.9" customHeight="1" x14ac:dyDescent="0.25">
      <c r="A54" s="40"/>
      <c r="B54" s="230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12"/>
      <c r="C55" s="43"/>
      <c r="D55" s="44"/>
      <c r="E55" s="208" t="s">
        <v>41</v>
      </c>
      <c r="F55" s="209"/>
      <c r="G55" s="210"/>
      <c r="H55" s="42" t="s">
        <v>42</v>
      </c>
      <c r="I55" s="208" t="s">
        <v>43</v>
      </c>
      <c r="J55" s="209"/>
      <c r="K55" s="210"/>
      <c r="L55" s="53" t="s">
        <v>42</v>
      </c>
    </row>
    <row r="56" spans="1:12" ht="5.0999999999999996" customHeight="1" x14ac:dyDescent="0.25">
      <c r="A56" s="40"/>
      <c r="B56" s="212"/>
      <c r="C56" s="222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12"/>
      <c r="C57" s="207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12"/>
      <c r="C58" s="223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12"/>
      <c r="C59" s="207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12"/>
      <c r="C60" s="207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12"/>
      <c r="C61" s="223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12"/>
      <c r="C62" s="207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12"/>
      <c r="C63" s="207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12"/>
      <c r="C64" s="223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12"/>
      <c r="C65" s="207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12"/>
      <c r="C66" s="207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12"/>
      <c r="C67" s="223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12"/>
      <c r="C68" s="207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12"/>
      <c r="C69" s="207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12"/>
      <c r="C70" s="223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12"/>
      <c r="C71" s="207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12"/>
      <c r="C72" s="207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12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12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12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12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12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12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12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12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12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12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12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12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12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12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12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12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12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12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12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12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12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12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12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12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12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12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12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12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12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12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12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12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12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12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12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12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12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12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12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12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12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12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12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12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12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12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12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12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12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12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12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12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12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12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12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12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12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12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12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12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12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12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12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12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13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11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12"/>
      <c r="C139" s="43"/>
      <c r="D139" s="44"/>
      <c r="E139" s="208" t="s">
        <v>41</v>
      </c>
      <c r="F139" s="209"/>
      <c r="G139" s="210"/>
      <c r="H139" s="42" t="s">
        <v>42</v>
      </c>
      <c r="I139" s="208" t="s">
        <v>43</v>
      </c>
      <c r="J139" s="209"/>
      <c r="K139" s="210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12"/>
      <c r="C140" s="222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12"/>
      <c r="C141" s="207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12"/>
      <c r="C142" s="223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12"/>
      <c r="C143" s="207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12"/>
      <c r="C144" s="207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12"/>
      <c r="C145" s="223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12"/>
      <c r="C146" s="207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12"/>
      <c r="C147" s="207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12"/>
      <c r="C148" s="223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12"/>
      <c r="C149" s="207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12"/>
      <c r="C150" s="207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12"/>
      <c r="C151" s="223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12"/>
      <c r="C152" s="207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12"/>
      <c r="C153" s="207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12"/>
      <c r="C154" s="223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12"/>
      <c r="C155" s="207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12"/>
      <c r="C156" s="207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12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12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12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12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13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24" t="s">
        <v>58</v>
      </c>
      <c r="C164" s="225"/>
      <c r="D164" s="225"/>
      <c r="E164" s="225"/>
      <c r="F164" s="225"/>
      <c r="G164" s="225"/>
      <c r="H164" s="225"/>
      <c r="I164" s="225"/>
      <c r="J164" s="225"/>
      <c r="K164" s="225"/>
      <c r="L164" s="226"/>
    </row>
    <row r="165" spans="1:12" ht="28.35" customHeight="1" x14ac:dyDescent="0.25">
      <c r="A165" s="40"/>
      <c r="B165" s="227"/>
      <c r="C165" s="228"/>
      <c r="D165" s="228"/>
      <c r="E165" s="228"/>
      <c r="F165" s="228"/>
      <c r="G165" s="228"/>
      <c r="H165" s="228"/>
      <c r="I165" s="228"/>
      <c r="J165" s="228"/>
      <c r="K165" s="228"/>
      <c r="L165" s="229"/>
    </row>
    <row r="166" spans="1:12" ht="21.9" customHeight="1" x14ac:dyDescent="0.25">
      <c r="A166" s="40"/>
      <c r="B166" s="211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12"/>
      <c r="C167" s="43"/>
      <c r="D167" s="44"/>
      <c r="E167" s="208" t="s">
        <v>41</v>
      </c>
      <c r="F167" s="209"/>
      <c r="G167" s="210"/>
      <c r="H167" s="42" t="s">
        <v>42</v>
      </c>
      <c r="I167" s="208" t="s">
        <v>43</v>
      </c>
      <c r="J167" s="209"/>
      <c r="K167" s="210"/>
      <c r="L167" s="53" t="s">
        <v>42</v>
      </c>
    </row>
    <row r="168" spans="1:12" ht="5.0999999999999996" customHeight="1" x14ac:dyDescent="0.25">
      <c r="A168" s="40"/>
      <c r="B168" s="212"/>
      <c r="C168" s="222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12"/>
      <c r="C169" s="207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12"/>
      <c r="C170" s="223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12"/>
      <c r="C171" s="207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12"/>
      <c r="C172" s="207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40"/>
      <c r="C173" s="223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11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12"/>
      <c r="C175" s="43"/>
      <c r="D175" s="44"/>
      <c r="E175" s="208" t="s">
        <v>41</v>
      </c>
      <c r="F175" s="209"/>
      <c r="G175" s="210"/>
      <c r="H175" s="42" t="s">
        <v>42</v>
      </c>
      <c r="I175" s="208" t="s">
        <v>43</v>
      </c>
      <c r="J175" s="209"/>
      <c r="K175" s="210"/>
      <c r="L175" s="53" t="s">
        <v>42</v>
      </c>
    </row>
    <row r="176" spans="1:12" ht="5.0999999999999996" customHeight="1" x14ac:dyDescent="0.25">
      <c r="A176" s="40"/>
      <c r="B176" s="212"/>
      <c r="C176" s="222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12"/>
      <c r="C177" s="207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12"/>
      <c r="C178" s="223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12"/>
      <c r="C179" s="207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12"/>
      <c r="C180" s="207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13"/>
      <c r="C181" s="235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36" t="s">
        <v>61</v>
      </c>
      <c r="C184" s="237"/>
      <c r="D184" s="237"/>
      <c r="E184" s="237"/>
      <c r="F184" s="237"/>
      <c r="G184" s="237"/>
      <c r="H184" s="237"/>
      <c r="I184" s="237"/>
      <c r="J184" s="237"/>
      <c r="K184" s="237"/>
      <c r="L184" s="238"/>
    </row>
    <row r="185" spans="1:12" ht="18" customHeight="1" x14ac:dyDescent="0.25">
      <c r="A185" s="40"/>
      <c r="B185" s="231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31"/>
      <c r="C186" s="43"/>
      <c r="D186" s="44"/>
      <c r="E186" s="208" t="s">
        <v>43</v>
      </c>
      <c r="F186" s="209"/>
      <c r="G186" s="210"/>
      <c r="H186" s="208" t="s">
        <v>42</v>
      </c>
      <c r="I186" s="209"/>
      <c r="J186" s="209"/>
      <c r="K186" s="209"/>
      <c r="L186" s="210"/>
    </row>
    <row r="187" spans="1:12" ht="5.0999999999999996" customHeight="1" x14ac:dyDescent="0.25">
      <c r="A187" s="40"/>
      <c r="B187" s="231"/>
      <c r="C187" s="222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31"/>
      <c r="C188" s="207"/>
      <c r="D188" s="55" t="s">
        <v>45</v>
      </c>
      <c r="E188" s="54"/>
      <c r="F188" s="57" t="s">
        <v>47</v>
      </c>
      <c r="G188" s="54"/>
      <c r="H188" s="233" t="s">
        <v>46</v>
      </c>
      <c r="I188" s="233"/>
      <c r="J188" s="233"/>
      <c r="K188" s="233"/>
      <c r="L188" s="234"/>
    </row>
    <row r="189" spans="1:12" ht="5.0999999999999996" customHeight="1" x14ac:dyDescent="0.25">
      <c r="A189" s="40"/>
      <c r="B189" s="231"/>
      <c r="C189" s="223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31"/>
      <c r="C190" s="207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31"/>
      <c r="C191" s="207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31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32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8"/>
  <sheetViews>
    <sheetView showGridLines="0" showRowColHeaders="0" tabSelected="1" topLeftCell="L38" zoomScale="80" zoomScaleNormal="8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  <c r="I1" s="245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E088D</v>
      </c>
      <c r="D4" s="26"/>
      <c r="E4" s="137" t="str">
        <f>IF(_epmOfflineCondition_,"E088D",_xll.EPMContextMember($A$3,B4))</f>
        <v>E088D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088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IF(_epmOfflineCondition_,"E088", _xll.EPMOlapMemberO(E6,"[ENTITAT].[PARENTH1].[E088]","E088","","000"))</f>
        <v>E088</v>
      </c>
      <c r="D6" s="8"/>
      <c r="E6" s="139" t="str">
        <f>IF(_epmOfflineCondition_,"E088","E"&amp;_xll.EPMMemberProperty($A$3,C8,"entitat"))</f>
        <v>E088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F088D</v>
      </c>
      <c r="D7" s="8"/>
      <c r="E7" s="77" t="str">
        <f>IF(_epmOfflineCondition_,"F088D",_xll.EPMContextMember($A$3,B7))</f>
        <v>F088D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088</v>
      </c>
    </row>
    <row r="8" spans="1:33" hidden="1" outlineLevel="1" x14ac:dyDescent="0.3">
      <c r="A8" s="6"/>
      <c r="B8" s="7" t="s">
        <v>19</v>
      </c>
      <c r="C8" s="24" t="str">
        <f>E8</f>
        <v>O088</v>
      </c>
      <c r="D8" s="8"/>
      <c r="E8" s="160" t="str">
        <f>$Q$40</f>
        <v>O088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IF(_epmOfflineCondition_,"088",_xll.EPMMemberProperty($A$3,C8,"entitat"))</f>
        <v>088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41" t="s">
        <v>103</v>
      </c>
      <c r="C19" s="242"/>
      <c r="D19" s="241"/>
      <c r="E19" s="242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$AI$55</v>
      </c>
      <c r="D22" s="151">
        <f>SUMPRODUCT(MAX((ROW(Q:Q )*(Q:Q &lt;&gt;""))))</f>
        <v>55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50"/>
      <c r="Y39" s="251"/>
      <c r="Z39" s="256" t="s">
        <v>99</v>
      </c>
      <c r="AA39" s="256"/>
      <c r="AB39" s="257"/>
    </row>
    <row r="40" spans="17:103" x14ac:dyDescent="0.3">
      <c r="Q40" s="128" t="str">
        <f>IF(_epmOfflineCondition_,"O088",_xll.EPMContextMember($A$3,$B$8))</f>
        <v>O088</v>
      </c>
      <c r="R40" s="129" t="str">
        <f>IF(_epmOfflineCondition_,"AICE",_xll.EPMMemberProperty($A$3,$Q$40,$T$4))</f>
        <v>AICE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E088</v>
      </c>
      <c r="Z40" s="258" t="str">
        <f>IF(_epmOfflineCondition_,"Asociación Internacional de Ciudades Educadoras",_xll.EPMMemberDesc(Y40,$A$3))</f>
        <v>Asociación Internacional de Ciudades Educadoras</v>
      </c>
      <c r="AA40" s="258"/>
      <c r="AB40" s="259"/>
    </row>
    <row r="42" spans="17:103" x14ac:dyDescent="0.3">
      <c r="Y42" s="252" t="str">
        <f>IF(F3&lt;&gt;0,"       Realitzi una selecció vàlida","")</f>
        <v/>
      </c>
      <c r="Z42" s="252"/>
      <c r="AA42" s="252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6" t="s">
        <v>128</v>
      </c>
      <c r="R45" s="247"/>
      <c r="S45" s="246" t="s">
        <v>118</v>
      </c>
      <c r="T45" s="247"/>
      <c r="U45" s="246" t="s">
        <v>116</v>
      </c>
      <c r="V45" s="247"/>
      <c r="W45" s="246" t="s">
        <v>115</v>
      </c>
      <c r="X45" s="247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53" t="str">
        <f>C9</f>
        <v>2017</v>
      </c>
      <c r="AC45" s="254"/>
      <c r="AD45" s="254"/>
      <c r="AE45" s="254"/>
      <c r="AF45" s="254"/>
      <c r="AG45" s="254"/>
      <c r="AH45" s="255"/>
      <c r="AI45" s="173" t="s">
        <v>109</v>
      </c>
    </row>
    <row r="46" spans="17:103" ht="26.25" customHeight="1" x14ac:dyDescent="0.3">
      <c r="Q46" s="248"/>
      <c r="R46" s="249"/>
      <c r="S46" s="248"/>
      <c r="T46" s="249"/>
      <c r="U46" s="248"/>
      <c r="V46" s="249"/>
      <c r="W46" s="248"/>
      <c r="X46" s="249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IF(_epmOfflineCondition_,"O0880000", _xll.EPMOlapMemberO("[ORGANIC_D].[PARENTH1].[O0880000]","","O0880000","","000"))</f>
        <v>O0880000</v>
      </c>
      <c r="N51" s="114" t="str">
        <f>IF(_epmOfflineCondition_,"E088D1XXXX", _xll.EPMOlapMemberO("[ECONOMIC_D].[PARENTH1].[E088D1XXXX]","","E088D1XXXX","","000"))</f>
        <v>E088D1XXXX</v>
      </c>
      <c r="O51" s="114" t="str">
        <f>IF(_epmOfflineCondition_,"F088D3XXXX", _xll.EPMOlapMemberO("[FUNCTIONAL_D].[PARENTH1].[F088D3XXXX]","","F088D3XXXX","","000"))</f>
        <v>F088D3XXXX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IF(_epmOfflineCondition_,"AICE",IF(P51="TOTAL", " ", _xll.EPMMemberProperty($A$3, M51, $T$4)))</f>
        <v>AICE</v>
      </c>
      <c r="S51" s="201" t="str">
        <f>IF(P51="TOTAL", " ", IF(N51="ECDUMMY", "", MID(N51, 6, LEN(N51))))</f>
        <v>1XXXX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3XXXX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40500</v>
      </c>
      <c r="AC51" s="136">
        <f>SUM(AB51)</f>
        <v>40500</v>
      </c>
      <c r="AD51" s="136">
        <f>AB51-Z51</f>
        <v>40500</v>
      </c>
      <c r="AE51" s="136">
        <f>IFERROR((AB51-Z51)/Z51,0)</f>
        <v>0</v>
      </c>
      <c r="AF51" s="136">
        <f>AB51-Y51</f>
        <v>40500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IF(_epmOfflineCondition_,"O0880000", _xll.EPMOlapMemberO("[ORGANIC_D].[PARENTH1].[O0880000]","","O0880000","","000"))</f>
        <v>O0880000</v>
      </c>
      <c r="N52" s="114" t="str">
        <f>IF(_epmOfflineCondition_,"E088D1XXXX", _xll.EPMOlapMemberO("[ECONOMIC_D].[PARENTH1].[E088D1XXXX]","","E088D1XXXX","","000"))</f>
        <v>E088D1XXXX</v>
      </c>
      <c r="O52" s="114" t="str">
        <f>IF(_epmOfflineCondition_,"F088D9XXXX", _xll.EPMOlapMemberO("[FUNCTIONAL_D].[PARENTH1].[F088D9XXXX]","","F088D9XXXX","","000"))</f>
        <v>F088D9XXXX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55" si="3">IF(P52="TOTAL", "TOTAL", IF(M52="ORDUMMY", "", MID(M52, 5, LEN(M52))))</f>
        <v>0000</v>
      </c>
      <c r="R52" s="201" t="str">
        <f>IF(_epmOfflineCondition_,"AICE",IF(P52="TOTAL", " ", _xll.EPMMemberProperty($A$3, M52, $T$4)))</f>
        <v>AICE</v>
      </c>
      <c r="S52" s="201" t="str">
        <f t="shared" ref="S52:S55" si="4">IF(P52="TOTAL", " ", IF(N52="ECDUMMY", "", MID(N52, 6, LEN(N52))))</f>
        <v>1XXXX</v>
      </c>
      <c r="T52" s="201" t="str">
        <f>IF(_epmOfflineCondition_,"",IF(P52="TOTAL", " ", _xll.EPMMemberProperty($A$3, N52, $T$4)))</f>
        <v/>
      </c>
      <c r="U52" s="201" t="str">
        <f t="shared" ref="U52:U55" si="5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55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>
        <v>39986.74</v>
      </c>
      <c r="Z52" s="202"/>
      <c r="AA52" s="136"/>
      <c r="AB52" s="136"/>
      <c r="AC52" s="136">
        <f t="shared" ref="AC52:AC54" si="7">SUM(AB52)</f>
        <v>0</v>
      </c>
      <c r="AD52" s="136">
        <f t="shared" ref="AD52:AD55" si="8">AB52-Z52</f>
        <v>0</v>
      </c>
      <c r="AE52" s="136">
        <f t="shared" ref="AE52:AE55" si="9">IFERROR((AB52-Z52)/Z52,0)</f>
        <v>0</v>
      </c>
      <c r="AF52" s="136">
        <f t="shared" ref="AF52:AF55" si="10">AB52-Y52</f>
        <v>-39986.74</v>
      </c>
      <c r="AG52" s="136">
        <f t="shared" ref="AG52:AG55" si="11">IFERROR((AB52-Y52)/Y52,0)</f>
        <v>-1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IF(_epmOfflineCondition_,"O0880000", _xll.EPMOlapMemberO("[ORGANIC_D].[PARENTH1].[O0880000]","","O0880000","","000"))</f>
        <v>O0880000</v>
      </c>
      <c r="N53" s="114" t="str">
        <f>IF(_epmOfflineCondition_,"E088D2XXXX", _xll.EPMOlapMemberO("[ECONOMIC_D].[PARENTH1].[E088D2XXXX]","","E088D2XXXX","","000"))</f>
        <v>E088D2XXXX</v>
      </c>
      <c r="O53" s="114" t="str">
        <f>IF(_epmOfflineCondition_,"F088D3XXXX", _xll.EPMOlapMemberO("[FUNCTIONAL_D].[PARENTH1].[F088D3XXXX]","","F088D3XXXX","","000"))</f>
        <v>F088D3XXXX</v>
      </c>
      <c r="P53" s="114" t="str">
        <f>IF(_epmOfflineCondition_,"PRDUMMY", _xll.EPMOlapMemberO("[PROJECTS_D].[PARENTH1].[PRDUMMY]","","PRDUMMY","","000"))</f>
        <v>PRDUMMY</v>
      </c>
      <c r="Q53" s="201" t="str">
        <f t="shared" si="3"/>
        <v>0000</v>
      </c>
      <c r="R53" s="201" t="str">
        <f>IF(_epmOfflineCondition_,"AICE",IF(P53="TOTAL", " ", _xll.EPMMemberProperty($A$3, M53, $T$4)))</f>
        <v>AICE</v>
      </c>
      <c r="S53" s="201" t="str">
        <f t="shared" si="4"/>
        <v>2XXXX</v>
      </c>
      <c r="T53" s="201" t="str">
        <f>IF(_epmOfflineCondition_,"",IF(P53="TOTAL", " ", _xll.EPMMemberProperty($A$3, N53, $T$4)))</f>
        <v/>
      </c>
      <c r="U53" s="201" t="str">
        <f t="shared" si="5"/>
        <v>3XXXX</v>
      </c>
      <c r="V53" s="201" t="str">
        <f>IF(_epmOfflineCondition_,"",IF(P53="TOTAL", " ", _xll.EPMMemberProperty($A$3, O53, $T$4)))</f>
        <v/>
      </c>
      <c r="W53" s="201" t="str">
        <f t="shared" si="6"/>
        <v/>
      </c>
      <c r="X53" s="201" t="str">
        <f>IF(_epmOfflineCondition_,"",IF(P53="TOTAL", " ", IF(P53="", "Total", _xll.EPMMemberProperty($A$3, P53, $U$4))))</f>
        <v/>
      </c>
      <c r="Y53" s="136"/>
      <c r="Z53" s="202"/>
      <c r="AA53" s="136"/>
      <c r="AB53" s="136">
        <v>244200</v>
      </c>
      <c r="AC53" s="136">
        <f t="shared" si="7"/>
        <v>244200</v>
      </c>
      <c r="AD53" s="136">
        <f t="shared" si="8"/>
        <v>244200</v>
      </c>
      <c r="AE53" s="136">
        <f t="shared" si="9"/>
        <v>0</v>
      </c>
      <c r="AF53" s="136">
        <f t="shared" si="10"/>
        <v>244200</v>
      </c>
      <c r="AG53" s="136">
        <f t="shared" si="11"/>
        <v>0</v>
      </c>
      <c r="AH53" s="136"/>
      <c r="AI53" s="136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114" t="str">
        <f>IF(_epmOfflineCondition_,"O0880000", _xll.EPMOlapMemberO("[ORGANIC_D].[PARENTH1].[O0880000]","","O0880000","","000"))</f>
        <v>O0880000</v>
      </c>
      <c r="N54" s="114" t="str">
        <f>IF(_epmOfflineCondition_,"E088D2XXXX", _xll.EPMOlapMemberO("[ECONOMIC_D].[PARENTH1].[E088D2XXXX]","","E088D2XXXX","","000"))</f>
        <v>E088D2XXXX</v>
      </c>
      <c r="O54" s="114" t="str">
        <f>IF(_epmOfflineCondition_,"F088D9XXXX", _xll.EPMOlapMemberO("[FUNCTIONAL_D].[PARENTH1].[F088D9XXXX]","","F088D9XXXX","","000"))</f>
        <v>F088D9XXXX</v>
      </c>
      <c r="P54" s="114" t="str">
        <f>IF(_epmOfflineCondition_,"PRDUMMY", _xll.EPMOlapMemberO("[PROJECTS_D].[PARENTH1].[PRDUMMY]","","PRDUMMY","","000"))</f>
        <v>PRDUMMY</v>
      </c>
      <c r="Q54" s="201" t="str">
        <f t="shared" si="3"/>
        <v>0000</v>
      </c>
      <c r="R54" s="201" t="str">
        <f>IF(_epmOfflineCondition_,"AICE",IF(P54="TOTAL", " ", _xll.EPMMemberProperty($A$3, M54, $T$4)))</f>
        <v>AICE</v>
      </c>
      <c r="S54" s="201" t="str">
        <f t="shared" si="4"/>
        <v>2XXXX</v>
      </c>
      <c r="T54" s="201" t="str">
        <f>IF(_epmOfflineCondition_,"",IF(P54="TOTAL", " ", _xll.EPMMemberProperty($A$3, N54, $T$4)))</f>
        <v/>
      </c>
      <c r="U54" s="201" t="str">
        <f t="shared" si="5"/>
        <v>9XXXX</v>
      </c>
      <c r="V54" s="201" t="str">
        <f>IF(_epmOfflineCondition_,"",IF(P54="TOTAL", " ", _xll.EPMMemberProperty($A$3, O54, $T$4)))</f>
        <v/>
      </c>
      <c r="W54" s="201" t="str">
        <f t="shared" si="6"/>
        <v/>
      </c>
      <c r="X54" s="201" t="str">
        <f>IF(_epmOfflineCondition_,"",IF(P54="TOTAL", " ", IF(P54="", "Total", _xll.EPMMemberProperty($A$3, P54, $U$4))))</f>
        <v/>
      </c>
      <c r="Y54" s="136">
        <v>102597.25</v>
      </c>
      <c r="Z54" s="202"/>
      <c r="AA54" s="136"/>
      <c r="AB54" s="136"/>
      <c r="AC54" s="136">
        <f t="shared" si="7"/>
        <v>0</v>
      </c>
      <c r="AD54" s="136">
        <f t="shared" si="8"/>
        <v>0</v>
      </c>
      <c r="AE54" s="136">
        <f t="shared" si="9"/>
        <v>0</v>
      </c>
      <c r="AF54" s="136">
        <f t="shared" si="10"/>
        <v>-102597.25</v>
      </c>
      <c r="AG54" s="136">
        <f t="shared" si="11"/>
        <v>-1</v>
      </c>
      <c r="AH54" s="136"/>
      <c r="AI54" s="136" t="str">
        <f>IF(_epmOfflineCondition_,"",IF(P54="TOTAL", "", _xll.EPMSaveComment(AH54, $A$3, N54, O54, P54, $E$5, $C$6, M54, $C$9, "TIPRETOT", $U$40, $C$13, $C$14)))</f>
        <v/>
      </c>
    </row>
    <row r="55" spans="13:35" x14ac:dyDescent="0.3">
      <c r="M55" s="114" t="str">
        <f>IF(_epmOfflineCondition_,"O0880000", _xll.EPMOlapMemberO("[ORGANIC_D].[PARENTH1].[O0880000]","","O0880000","","000"))</f>
        <v>O0880000</v>
      </c>
      <c r="N55" s="114" t="str">
        <f>IF(_epmOfflineCondition_,"E088D2XXXX", _xll.EPMOlapMemberO("[ECONOMIC_D].[PARENTH1].[E088D2XXXX]","","E088D2XXXX","","000"))</f>
        <v>E088D2XXXX</v>
      </c>
      <c r="O55" s="114" t="str">
        <f>IF(_epmOfflineCondition_,"F088D9XXXX", _xll.EPMOlapMemberO("[FUNCTIONAL_D].[PARENTH1].[F088D9XXXX]","","F088D9XXXX","","000"))</f>
        <v>F088D9XXXX</v>
      </c>
      <c r="P55" s="114" t="str">
        <f>IF(_epmOfflineCondition_,"TOTAL", _xll.FPMXLClient.TechnicalCategory.EPMLocalMember("TOTAL","012","000"))</f>
        <v>TOTAL</v>
      </c>
      <c r="Q55" s="192" t="str">
        <f t="shared" si="3"/>
        <v>TOTAL</v>
      </c>
      <c r="R55" s="192" t="str">
        <f>IF(_epmOfflineCondition_," ",IF(P55="TOTAL", " ", _xll.EPMMemberProperty($A$3, M55, $T$4)))</f>
        <v xml:space="preserve"> </v>
      </c>
      <c r="S55" s="192" t="str">
        <f t="shared" si="4"/>
        <v xml:space="preserve"> </v>
      </c>
      <c r="T55" s="192" t="str">
        <f>IF(_epmOfflineCondition_," ",IF(P55="TOTAL", " ", _xll.EPMMemberProperty($A$3, N55, $T$4)))</f>
        <v xml:space="preserve"> </v>
      </c>
      <c r="U55" s="192" t="str">
        <f t="shared" si="5"/>
        <v xml:space="preserve"> </v>
      </c>
      <c r="V55" s="192" t="str">
        <f>IF(_epmOfflineCondition_," ",IF(P55="TOTAL", " ", _xll.EPMMemberProperty($A$3, O55, $T$4)))</f>
        <v xml:space="preserve"> </v>
      </c>
      <c r="W55" s="192" t="str">
        <f t="shared" si="6"/>
        <v xml:space="preserve"> </v>
      </c>
      <c r="X55" s="192" t="str">
        <f>IF(_epmOfflineCondition_," ",IF(P55="TOTAL", " ", IF(P55="", "Total", _xll.EPMMemberProperty($A$3, P55, $U$4))))</f>
        <v xml:space="preserve"> </v>
      </c>
      <c r="Y55" s="192">
        <f t="shared" ref="Y55:AC55" si="12">SUM(Y51:Y54)</f>
        <v>142583.99</v>
      </c>
      <c r="Z55" s="192">
        <f t="shared" si="12"/>
        <v>0</v>
      </c>
      <c r="AA55" s="192">
        <f t="shared" si="12"/>
        <v>0</v>
      </c>
      <c r="AB55" s="192">
        <f t="shared" si="12"/>
        <v>284700</v>
      </c>
      <c r="AC55" s="192">
        <f t="shared" si="12"/>
        <v>284700</v>
      </c>
      <c r="AD55" s="192">
        <f t="shared" si="8"/>
        <v>284700</v>
      </c>
      <c r="AE55" s="192">
        <f t="shared" si="9"/>
        <v>0</v>
      </c>
      <c r="AF55" s="192">
        <f t="shared" si="10"/>
        <v>142116.01</v>
      </c>
      <c r="AG55" s="192">
        <f t="shared" si="11"/>
        <v>0.99671786432684351</v>
      </c>
      <c r="AH55" s="192"/>
      <c r="AI55" s="192" t="str">
        <f>IF(_epmOfflineCondition_,"",IF(P55="TOTAL", "", _xll.EPMSaveComment(AH55, $A$3, N55, O55, P55, $E$5, $C$6, M55, $C$9, "TIPRETOT", $U$40, $C$13, $C$14)))</f>
        <v/>
      </c>
    </row>
    <row r="56" spans="13:35" x14ac:dyDescent="0.3">
      <c r="AE56"/>
      <c r="AG56"/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E59"/>
      <c r="AG59"/>
    </row>
    <row r="60" spans="13:35" x14ac:dyDescent="0.3">
      <c r="AE60"/>
      <c r="AG60"/>
    </row>
    <row r="61" spans="13:35" x14ac:dyDescent="0.3">
      <c r="AA61" s="168"/>
    </row>
    <row r="62" spans="13:35" x14ac:dyDescent="0.3">
      <c r="AA62" s="168"/>
    </row>
    <row r="63" spans="13:35" x14ac:dyDescent="0.3">
      <c r="AA63" s="168"/>
    </row>
    <row r="64" spans="13:35" x14ac:dyDescent="0.3">
      <c r="AA64" s="168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E73"/>
      <c r="AG73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</sheetData>
  <sheetProtection password="BC6F" sheet="1" objects="1" scenarios="1"/>
  <mergeCells count="12">
    <mergeCell ref="W45:X46"/>
    <mergeCell ref="X39:Y39"/>
    <mergeCell ref="Y42:AA42"/>
    <mergeCell ref="AB45:AH45"/>
    <mergeCell ref="Z39:AB39"/>
    <mergeCell ref="Z40:AB40"/>
    <mergeCell ref="B19:C19"/>
    <mergeCell ref="D19:E19"/>
    <mergeCell ref="A1:I1"/>
    <mergeCell ref="S45:T46"/>
    <mergeCell ref="U45:V46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2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6" name="ReportSubmitManagerControltb1"/>
      </mc:Fallback>
    </mc:AlternateContent>
    <mc:AlternateContent xmlns:mc="http://schemas.openxmlformats.org/markup-compatibility/2006">
      <mc:Choice Requires="x14">
        <control shapeId="102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8" name="AnalyzerDynReport000tb1"/>
      </mc:Fallback>
    </mc:AlternateContent>
    <mc:AlternateContent xmlns:mc="http://schemas.openxmlformats.org/markup-compatibility/2006">
      <mc:Choice Requires="x14">
        <control shapeId="102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0" name="ConnectionDescriptorsInfo000tb1"/>
      </mc:Fallback>
    </mc:AlternateContent>
    <mc:AlternateContent xmlns:mc="http://schemas.openxmlformats.org/markup-compatibility/2006">
      <mc:Choice Requires="x14">
        <control shapeId="102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2" name="MultipleReportManagerInfotb1"/>
      </mc:Fallback>
    </mc:AlternateContent>
    <mc:AlternateContent xmlns:mc="http://schemas.openxmlformats.org/markup-compatibility/2006">
      <mc:Choice Requires="x14">
        <control shapeId="102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opLeftCell="Q38" zoomScale="80" zoomScaleNormal="80" workbookViewId="0">
      <selection activeCell="T83" sqref="T8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  <c r="I1" s="245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E088D</v>
      </c>
      <c r="D4" s="26"/>
      <c r="E4" s="137" t="str">
        <f>IF(_epmOfflineCondition_,"E088D",_xll.EPMContextMember($A$3,B4))</f>
        <v>E088D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088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IF(_epmOfflineCondition_,"E088", _xll.EPMOlapMemberO(E6,"[ENTITAT].[PARENTH1].[E088]","E088","","000"))</f>
        <v>E088</v>
      </c>
      <c r="D6" s="8"/>
      <c r="E6" s="139" t="str">
        <f>IF(_epmOfflineCondition_,"E088","E"&amp;_xll.EPMMemberProperty($A$3,C8,"entitat"))</f>
        <v>E088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F088D</v>
      </c>
      <c r="D7" s="8"/>
      <c r="E7" s="77" t="str">
        <f>IF(_epmOfflineCondition_,"F088D",_xll.EPMContextMember($A$3,B7))</f>
        <v>F088D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088</v>
      </c>
    </row>
    <row r="8" spans="1:33" hidden="1" outlineLevel="1" x14ac:dyDescent="0.3">
      <c r="A8" s="6"/>
      <c r="B8" s="7" t="s">
        <v>19</v>
      </c>
      <c r="C8" s="24" t="str">
        <f t="shared" si="1"/>
        <v>O088</v>
      </c>
      <c r="D8" s="8"/>
      <c r="E8" s="160" t="str">
        <f>$S$40</f>
        <v>O088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IF(_epmOfflineCondition_,"088",_xll.EPMMemberProperty($A$3,C8,"entitat"))</f>
        <v>088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IF(_epmOfflineCondition_,"F088D", _xll.EPMOlapMemberO("[FUNCTIONAL_D].[PARENTH1].[F088D]","","F088D","","000"))</f>
        <v>F088D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41" t="s">
        <v>103</v>
      </c>
      <c r="C19" s="242"/>
      <c r="D19" s="241"/>
      <c r="E19" s="242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51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IF(_epmOfflineCondition_,"O088",_xll.EPMContextMember($A$3,B8))</f>
        <v>O088</v>
      </c>
      <c r="T40" s="129" t="str">
        <f>IF(_epmOfflineCondition_,"AICE",_xll.EPMMemberProperty($A$3,$S$40,$T$4))</f>
        <v>AICE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E088</v>
      </c>
      <c r="Z40" s="265" t="str">
        <f>IF(_epmOfflineCondition_,"Asociación Internacional de Ciudades Educadoras",_xll.EPMMemberDesc(Y40,$A$3))</f>
        <v>Asociación Internacional de Ciudades Educadoras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52" t="str">
        <f>IF(F3&lt;&gt;0,"       Realitzi una selecció vàlida","")</f>
        <v/>
      </c>
      <c r="Z42" s="252"/>
      <c r="AA42" s="252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6" t="s">
        <v>138</v>
      </c>
      <c r="T45" s="247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8"/>
      <c r="T46" s="249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IF(_epmOfflineCondition_,"E088D1", _xll.EPMOlapMemberO("[ECONOMIC_D].[PARENTH1].[E088D1]","","E088D1","","000"))</f>
        <v>E088D1</v>
      </c>
      <c r="S51" s="203" t="str">
        <f>IF(R51="TOTAL", "TOTAL", IF(R51="ECDUMMY", "", MID(R51, 6, LEN(R51))))</f>
        <v>1</v>
      </c>
      <c r="T51" s="203" t="str">
        <f>IF(_epmOfflineCondition_,"DESPESES DE PERSONAL",IF(R51="TOTAL", "TOTAL", _xll.EPMMemberProperty($A$3, R51, $T$4)))</f>
        <v>DESPESES DE PERSONAL</v>
      </c>
      <c r="U51" s="205">
        <v>39986.74</v>
      </c>
      <c r="V51" s="205"/>
      <c r="W51" s="205"/>
      <c r="X51" s="205">
        <v>40500</v>
      </c>
      <c r="Y51" s="204">
        <v>40500</v>
      </c>
      <c r="Z51" s="204"/>
      <c r="AE51"/>
      <c r="AG51"/>
    </row>
    <row r="52" spans="18:33" x14ac:dyDescent="0.3">
      <c r="R52" s="206" t="str">
        <f>IF(_epmOfflineCondition_,"E088D2", _xll.EPMOlapMemberO("[ECONOMIC_D].[PARENTH1].[E088D2]","","E088D2","","000"))</f>
        <v>E088D2</v>
      </c>
      <c r="S52" s="203" t="str">
        <f t="shared" ref="S52:S53" si="2">IF(R52="TOTAL", "TOTAL", IF(R52="ECDUMMY", "", MID(R52, 6, LEN(R52))))</f>
        <v>2</v>
      </c>
      <c r="T52" s="203" t="str">
        <f>IF(_epmOfflineCondition_,"DESPESES EN BÉNS CORRENTS I SERVEIS",IF(R52="TOTAL", "TOTAL", _xll.EPMMemberProperty($A$3, R52, $T$4)))</f>
        <v>DESPESES EN BÉNS CORRENTS I SERVEIS</v>
      </c>
      <c r="U52" s="205">
        <v>102597.25</v>
      </c>
      <c r="V52" s="205"/>
      <c r="W52" s="205"/>
      <c r="X52" s="205">
        <v>244200</v>
      </c>
      <c r="Y52" s="204">
        <v>244200</v>
      </c>
      <c r="Z52" s="204"/>
      <c r="AE52"/>
      <c r="AG52"/>
    </row>
    <row r="53" spans="18:33" x14ac:dyDescent="0.3">
      <c r="R53" s="114" t="str">
        <f>IF(_epmOfflineCondition_,"TOTAL", _xll.FPMXLClient.TechnicalCategory.EPMLocalMember("TOTAL","012","000"))</f>
        <v>TOTAL</v>
      </c>
      <c r="S53" s="192" t="str">
        <f t="shared" si="2"/>
        <v>TOTAL</v>
      </c>
      <c r="T53" s="192" t="str">
        <f>IF(_epmOfflineCondition_,"TOTAL",IF(R53="TOTAL", "TOTAL", _xll.EPMMemberProperty($A$3, R53, $T$4)))</f>
        <v>TOTAL</v>
      </c>
      <c r="U53" s="192">
        <f t="shared" ref="U53:Y53" si="3">SUM(U51:U52)</f>
        <v>142583.99</v>
      </c>
      <c r="V53" s="192">
        <f t="shared" si="3"/>
        <v>0</v>
      </c>
      <c r="W53" s="192">
        <f t="shared" si="3"/>
        <v>0</v>
      </c>
      <c r="X53" s="192">
        <f t="shared" si="3"/>
        <v>284700</v>
      </c>
      <c r="Y53" s="192">
        <f t="shared" si="3"/>
        <v>284700</v>
      </c>
      <c r="Z53" s="192"/>
      <c r="AE53"/>
      <c r="AG53"/>
    </row>
    <row r="54" spans="18:33" x14ac:dyDescent="0.3">
      <c r="AE54"/>
      <c r="AG54"/>
    </row>
    <row r="55" spans="18:33" x14ac:dyDescent="0.3">
      <c r="AE55"/>
      <c r="AG55"/>
    </row>
    <row r="56" spans="18:33" x14ac:dyDescent="0.3"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" sqref="B5:L5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15" t="s">
        <v>38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16" t="s">
        <v>40</v>
      </c>
      <c r="C5" s="217"/>
      <c r="D5" s="217"/>
      <c r="E5" s="217"/>
      <c r="F5" s="217"/>
      <c r="G5" s="217"/>
      <c r="H5" s="217"/>
      <c r="I5" s="217"/>
      <c r="J5" s="217"/>
      <c r="K5" s="217"/>
      <c r="L5" s="218"/>
      <c r="O5" s="71" t="s">
        <v>63</v>
      </c>
    </row>
    <row r="6" spans="1:26" ht="28.35" customHeight="1" x14ac:dyDescent="0.25">
      <c r="A6" s="105"/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1"/>
      <c r="O6" s="72" t="s">
        <v>64</v>
      </c>
    </row>
    <row r="7" spans="1:26" ht="21.75" customHeight="1" x14ac:dyDescent="0.25">
      <c r="A7" s="105"/>
      <c r="B7" s="211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39" t="s">
        <v>66</v>
      </c>
    </row>
    <row r="8" spans="1:26" ht="18" customHeight="1" x14ac:dyDescent="0.25">
      <c r="A8" s="105"/>
      <c r="B8" s="212"/>
      <c r="C8" s="51"/>
      <c r="D8" s="51"/>
      <c r="E8" s="51"/>
      <c r="F8" s="51"/>
      <c r="G8" s="51"/>
      <c r="H8" s="51"/>
      <c r="I8" s="51"/>
      <c r="J8" s="51"/>
      <c r="K8" s="51"/>
      <c r="L8" s="111"/>
      <c r="O8" s="239"/>
    </row>
    <row r="9" spans="1:26" ht="17.100000000000001" customHeight="1" x14ac:dyDescent="0.25">
      <c r="A9" s="105"/>
      <c r="B9" s="212"/>
      <c r="C9" s="43"/>
      <c r="D9" s="106"/>
      <c r="E9" s="208" t="s">
        <v>41</v>
      </c>
      <c r="F9" s="209"/>
      <c r="G9" s="210"/>
      <c r="H9" s="42" t="s">
        <v>42</v>
      </c>
      <c r="I9" s="208" t="s">
        <v>43</v>
      </c>
      <c r="J9" s="209"/>
      <c r="K9" s="210"/>
      <c r="L9" s="53" t="s">
        <v>42</v>
      </c>
      <c r="O9" s="239"/>
    </row>
    <row r="10" spans="1:26" ht="5.0999999999999996" customHeight="1" x14ac:dyDescent="0.25">
      <c r="A10" s="105"/>
      <c r="B10" s="212"/>
      <c r="C10" s="222"/>
      <c r="D10" s="51"/>
      <c r="E10" s="112"/>
      <c r="F10" s="112"/>
      <c r="G10" s="112"/>
      <c r="H10" s="47"/>
      <c r="I10" s="112"/>
      <c r="J10" s="112"/>
      <c r="K10" s="112"/>
      <c r="L10" s="111"/>
      <c r="O10" s="239"/>
    </row>
    <row r="11" spans="1:26" ht="15.75" customHeight="1" x14ac:dyDescent="0.25">
      <c r="A11" s="105"/>
      <c r="B11" s="212"/>
      <c r="C11" s="207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39"/>
    </row>
    <row r="12" spans="1:26" ht="5.0999999999999996" customHeight="1" x14ac:dyDescent="0.25">
      <c r="A12" s="105"/>
      <c r="B12" s="212"/>
      <c r="C12" s="223"/>
      <c r="D12" s="187"/>
      <c r="E12" s="107"/>
      <c r="F12" s="107"/>
      <c r="G12" s="107"/>
      <c r="H12" s="106"/>
      <c r="I12" s="107"/>
      <c r="J12" s="107"/>
      <c r="K12" s="107"/>
      <c r="L12" s="188"/>
      <c r="O12" s="239"/>
    </row>
    <row r="13" spans="1:26" ht="5.0999999999999996" customHeight="1" x14ac:dyDescent="0.25">
      <c r="A13" s="105"/>
      <c r="B13" s="212"/>
      <c r="C13" s="207"/>
      <c r="D13" s="51"/>
      <c r="E13" s="112"/>
      <c r="F13" s="112"/>
      <c r="G13" s="112"/>
      <c r="H13" s="109"/>
      <c r="I13" s="112"/>
      <c r="J13" s="112"/>
      <c r="K13" s="112"/>
      <c r="L13" s="111"/>
      <c r="O13" s="239"/>
    </row>
    <row r="14" spans="1:26" ht="15.75" customHeight="1" x14ac:dyDescent="0.25">
      <c r="A14" s="105"/>
      <c r="B14" s="212"/>
      <c r="C14" s="207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39"/>
    </row>
    <row r="15" spans="1:26" ht="5.0999999999999996" customHeight="1" x14ac:dyDescent="0.25">
      <c r="A15" s="105"/>
      <c r="B15" s="212"/>
      <c r="C15" s="223"/>
      <c r="D15" s="187"/>
      <c r="E15" s="107"/>
      <c r="F15" s="107"/>
      <c r="G15" s="107"/>
      <c r="H15" s="106"/>
      <c r="I15" s="107"/>
      <c r="J15" s="107"/>
      <c r="K15" s="107"/>
      <c r="L15" s="188"/>
      <c r="O15" s="239"/>
    </row>
    <row r="16" spans="1:26" ht="11.1" customHeight="1" x14ac:dyDescent="0.25">
      <c r="A16" s="105"/>
      <c r="B16" s="212"/>
      <c r="C16" s="207"/>
      <c r="D16" s="214" t="s">
        <v>49</v>
      </c>
      <c r="E16" s="112"/>
      <c r="F16" s="112"/>
      <c r="G16" s="112"/>
      <c r="H16" s="109"/>
      <c r="I16" s="112"/>
      <c r="J16" s="112"/>
      <c r="K16" s="112"/>
      <c r="L16" s="111"/>
      <c r="O16" s="239"/>
    </row>
    <row r="17" spans="1:15" ht="11.1" customHeight="1" x14ac:dyDescent="0.25">
      <c r="A17" s="105"/>
      <c r="B17" s="212"/>
      <c r="C17" s="207"/>
      <c r="D17" s="214"/>
      <c r="E17" s="112"/>
      <c r="F17" s="112"/>
      <c r="G17" s="112"/>
      <c r="H17" s="109"/>
      <c r="I17" s="112"/>
      <c r="J17" s="112"/>
      <c r="K17" s="112"/>
      <c r="L17" s="111"/>
      <c r="O17" s="239"/>
    </row>
    <row r="18" spans="1:15" ht="15.75" customHeight="1" x14ac:dyDescent="0.25">
      <c r="A18" s="105"/>
      <c r="B18" s="212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39"/>
    </row>
    <row r="19" spans="1:15" ht="5.0999999999999996" customHeight="1" x14ac:dyDescent="0.25">
      <c r="A19" s="105"/>
      <c r="B19" s="212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39"/>
    </row>
    <row r="20" spans="1:15" ht="5.0999999999999996" customHeight="1" x14ac:dyDescent="0.3">
      <c r="A20" s="105"/>
      <c r="B20" s="212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12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12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39" t="s">
        <v>68</v>
      </c>
    </row>
    <row r="23" spans="1:15" ht="5.0999999999999996" customHeight="1" x14ac:dyDescent="0.25">
      <c r="A23" s="105"/>
      <c r="B23" s="212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39"/>
    </row>
    <row r="24" spans="1:15" ht="15.75" customHeight="1" x14ac:dyDescent="0.25">
      <c r="A24" s="105"/>
      <c r="B24" s="212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39"/>
    </row>
    <row r="25" spans="1:15" ht="5.0999999999999996" customHeight="1" x14ac:dyDescent="0.25">
      <c r="A25" s="105"/>
      <c r="B25" s="212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39"/>
    </row>
    <row r="26" spans="1:15" ht="21.9" customHeight="1" x14ac:dyDescent="0.25">
      <c r="A26" s="105">
        <v>3</v>
      </c>
      <c r="B26" s="212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39"/>
    </row>
    <row r="27" spans="1:15" ht="5.0999999999999996" customHeight="1" thickBot="1" x14ac:dyDescent="0.3">
      <c r="A27" s="105"/>
      <c r="B27" s="213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39"/>
    </row>
    <row r="28" spans="1:15" ht="21.75" customHeight="1" x14ac:dyDescent="0.25">
      <c r="A28" s="105"/>
      <c r="B28" s="230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39"/>
    </row>
    <row r="29" spans="1:15" ht="18" customHeight="1" x14ac:dyDescent="0.25">
      <c r="A29" s="105"/>
      <c r="B29" s="212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39"/>
    </row>
    <row r="30" spans="1:15" ht="17.100000000000001" customHeight="1" x14ac:dyDescent="0.3">
      <c r="A30" s="105"/>
      <c r="B30" s="212"/>
      <c r="C30" s="43"/>
      <c r="D30" s="106"/>
      <c r="E30" s="208" t="s">
        <v>41</v>
      </c>
      <c r="F30" s="209"/>
      <c r="G30" s="210"/>
      <c r="H30" s="42" t="s">
        <v>42</v>
      </c>
      <c r="I30" s="208" t="s">
        <v>43</v>
      </c>
      <c r="J30" s="209"/>
      <c r="K30" s="210"/>
      <c r="L30" s="53" t="s">
        <v>42</v>
      </c>
      <c r="O30" s="73"/>
    </row>
    <row r="31" spans="1:15" ht="5.0999999999999996" customHeight="1" x14ac:dyDescent="0.3">
      <c r="A31" s="105"/>
      <c r="B31" s="212"/>
      <c r="C31" s="222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12"/>
      <c r="C32" s="207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12"/>
      <c r="C33" s="223"/>
      <c r="D33" s="187"/>
      <c r="E33" s="107"/>
      <c r="F33" s="107"/>
      <c r="G33" s="107"/>
      <c r="H33" s="106"/>
      <c r="I33" s="107"/>
      <c r="J33" s="107"/>
      <c r="K33" s="107"/>
      <c r="L33" s="188"/>
      <c r="O33" s="239" t="s">
        <v>69</v>
      </c>
    </row>
    <row r="34" spans="1:15" ht="5.0999999999999996" customHeight="1" x14ac:dyDescent="0.25">
      <c r="A34" s="105"/>
      <c r="B34" s="212"/>
      <c r="C34" s="207"/>
      <c r="D34" s="51"/>
      <c r="E34" s="112"/>
      <c r="F34" s="112"/>
      <c r="G34" s="112"/>
      <c r="H34" s="109"/>
      <c r="I34" s="112"/>
      <c r="J34" s="112"/>
      <c r="K34" s="112"/>
      <c r="L34" s="111"/>
      <c r="O34" s="239"/>
    </row>
    <row r="35" spans="1:15" ht="15.75" customHeight="1" x14ac:dyDescent="0.25">
      <c r="A35" s="105"/>
      <c r="B35" s="212"/>
      <c r="C35" s="207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39"/>
    </row>
    <row r="36" spans="1:15" ht="5.0999999999999996" customHeight="1" x14ac:dyDescent="0.25">
      <c r="A36" s="105"/>
      <c r="B36" s="212"/>
      <c r="C36" s="223"/>
      <c r="D36" s="187"/>
      <c r="E36" s="107"/>
      <c r="F36" s="107"/>
      <c r="G36" s="107"/>
      <c r="H36" s="106"/>
      <c r="I36" s="107"/>
      <c r="J36" s="107"/>
      <c r="K36" s="107"/>
      <c r="L36" s="188"/>
      <c r="O36" s="239"/>
    </row>
    <row r="37" spans="1:15" ht="11.1" customHeight="1" x14ac:dyDescent="0.25">
      <c r="A37" s="105"/>
      <c r="B37" s="212"/>
      <c r="C37" s="207"/>
      <c r="D37" s="214" t="s">
        <v>49</v>
      </c>
      <c r="E37" s="112"/>
      <c r="F37" s="112"/>
      <c r="G37" s="112"/>
      <c r="H37" s="109"/>
      <c r="I37" s="112"/>
      <c r="J37" s="112"/>
      <c r="K37" s="112"/>
      <c r="L37" s="111"/>
      <c r="O37" s="239"/>
    </row>
    <row r="38" spans="1:15" ht="11.1" customHeight="1" x14ac:dyDescent="0.25">
      <c r="A38" s="105"/>
      <c r="B38" s="212"/>
      <c r="C38" s="207"/>
      <c r="D38" s="214"/>
      <c r="E38" s="112"/>
      <c r="F38" s="112"/>
      <c r="G38" s="112"/>
      <c r="H38" s="109"/>
      <c r="I38" s="112"/>
      <c r="J38" s="112"/>
      <c r="K38" s="112"/>
      <c r="L38" s="111"/>
      <c r="O38" s="239"/>
    </row>
    <row r="39" spans="1:15" ht="15.75" customHeight="1" x14ac:dyDescent="0.25">
      <c r="A39" s="105"/>
      <c r="B39" s="212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39"/>
    </row>
    <row r="40" spans="1:15" ht="5.0999999999999996" customHeight="1" x14ac:dyDescent="0.3">
      <c r="A40" s="105"/>
      <c r="B40" s="212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12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12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12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12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12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12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12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13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24" t="s">
        <v>51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6"/>
    </row>
    <row r="53" spans="1:12" ht="28.35" customHeight="1" thickBot="1" x14ac:dyDescent="0.3">
      <c r="A53" s="105"/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12" ht="15.9" customHeight="1" x14ac:dyDescent="0.25">
      <c r="A54" s="105"/>
      <c r="B54" s="230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12"/>
      <c r="C55" s="43"/>
      <c r="D55" s="106"/>
      <c r="E55" s="208" t="s">
        <v>41</v>
      </c>
      <c r="F55" s="209"/>
      <c r="G55" s="210"/>
      <c r="H55" s="42" t="s">
        <v>42</v>
      </c>
      <c r="I55" s="208" t="s">
        <v>43</v>
      </c>
      <c r="J55" s="209"/>
      <c r="K55" s="210"/>
      <c r="L55" s="53" t="s">
        <v>42</v>
      </c>
    </row>
    <row r="56" spans="1:12" ht="5.0999999999999996" customHeight="1" x14ac:dyDescent="0.25">
      <c r="A56" s="105"/>
      <c r="B56" s="212"/>
      <c r="C56" s="222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12"/>
      <c r="C57" s="207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12"/>
      <c r="C58" s="223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12"/>
      <c r="C59" s="207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12"/>
      <c r="C60" s="207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12"/>
      <c r="C61" s="223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12"/>
      <c r="C62" s="207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12"/>
      <c r="C63" s="207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12"/>
      <c r="C64" s="223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12"/>
      <c r="C65" s="207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12"/>
      <c r="C66" s="207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12"/>
      <c r="C67" s="223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12"/>
      <c r="C68" s="207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12"/>
      <c r="C69" s="207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12"/>
      <c r="C70" s="223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12"/>
      <c r="C71" s="207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12"/>
      <c r="C72" s="207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12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12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12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12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12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12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12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12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12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12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12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12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12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12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12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12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12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12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12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12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12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12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12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12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12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12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12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12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12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12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12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12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12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12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12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12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12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12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12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12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12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12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12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12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12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12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12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12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12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12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12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12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12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12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12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12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12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12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13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11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12"/>
      <c r="C133" s="43"/>
      <c r="D133" s="106"/>
      <c r="E133" s="208" t="s">
        <v>41</v>
      </c>
      <c r="F133" s="209"/>
      <c r="G133" s="210"/>
      <c r="H133" s="42" t="s">
        <v>42</v>
      </c>
      <c r="I133" s="208" t="s">
        <v>43</v>
      </c>
      <c r="J133" s="209"/>
      <c r="K133" s="210"/>
      <c r="L133" s="53" t="s">
        <v>42</v>
      </c>
    </row>
    <row r="134" spans="1:12" ht="5.0999999999999996" customHeight="1" x14ac:dyDescent="0.25">
      <c r="A134" s="105"/>
      <c r="B134" s="212"/>
      <c r="C134" s="222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12"/>
      <c r="C135" s="207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12"/>
      <c r="C136" s="223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12"/>
      <c r="C137" s="207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12"/>
      <c r="C138" s="207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12"/>
      <c r="C139" s="223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12"/>
      <c r="C140" s="207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12"/>
      <c r="C141" s="207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12"/>
      <c r="C142" s="223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12"/>
      <c r="C143" s="207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12"/>
      <c r="C144" s="207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12"/>
      <c r="C145" s="223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12"/>
      <c r="C146" s="207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12"/>
      <c r="C147" s="207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12"/>
      <c r="C148" s="223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12"/>
      <c r="C149" s="207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12"/>
      <c r="C150" s="207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12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12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12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12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12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12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12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12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12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12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12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12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12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13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24" t="s">
        <v>58</v>
      </c>
      <c r="C167" s="225"/>
      <c r="D167" s="225"/>
      <c r="E167" s="225"/>
      <c r="F167" s="225"/>
      <c r="G167" s="225"/>
      <c r="H167" s="225"/>
      <c r="I167" s="225"/>
      <c r="J167" s="225"/>
      <c r="K167" s="225"/>
      <c r="L167" s="226"/>
    </row>
    <row r="168" spans="1:12" ht="28.35" customHeight="1" x14ac:dyDescent="0.25">
      <c r="A168" s="105"/>
      <c r="B168" s="227"/>
      <c r="C168" s="228"/>
      <c r="D168" s="228"/>
      <c r="E168" s="228"/>
      <c r="F168" s="228"/>
      <c r="G168" s="228"/>
      <c r="H168" s="228"/>
      <c r="I168" s="228"/>
      <c r="J168" s="228"/>
      <c r="K168" s="228"/>
      <c r="L168" s="229"/>
    </row>
    <row r="169" spans="1:12" ht="21.9" customHeight="1" x14ac:dyDescent="0.25">
      <c r="A169" s="105"/>
      <c r="B169" s="211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12"/>
      <c r="C170" s="43"/>
      <c r="D170" s="106"/>
      <c r="E170" s="208" t="s">
        <v>41</v>
      </c>
      <c r="F170" s="209"/>
      <c r="G170" s="210"/>
      <c r="H170" s="42" t="s">
        <v>42</v>
      </c>
      <c r="I170" s="208" t="s">
        <v>43</v>
      </c>
      <c r="J170" s="209"/>
      <c r="K170" s="210"/>
      <c r="L170" s="53" t="s">
        <v>42</v>
      </c>
    </row>
    <row r="171" spans="1:12" ht="5.0999999999999996" customHeight="1" x14ac:dyDescent="0.25">
      <c r="A171" s="105"/>
      <c r="B171" s="212"/>
      <c r="C171" s="222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12"/>
      <c r="C172" s="207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12"/>
      <c r="C173" s="223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12"/>
      <c r="C174" s="207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12"/>
      <c r="C175" s="207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40"/>
      <c r="C176" s="223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11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12"/>
      <c r="C178" s="43"/>
      <c r="D178" s="106"/>
      <c r="E178" s="208" t="s">
        <v>41</v>
      </c>
      <c r="F178" s="209"/>
      <c r="G178" s="210"/>
      <c r="H178" s="42" t="s">
        <v>42</v>
      </c>
      <c r="I178" s="208" t="s">
        <v>43</v>
      </c>
      <c r="J178" s="209"/>
      <c r="K178" s="210"/>
      <c r="L178" s="53" t="s">
        <v>42</v>
      </c>
    </row>
    <row r="179" spans="1:12" ht="5.0999999999999996" customHeight="1" x14ac:dyDescent="0.25">
      <c r="A179" s="105"/>
      <c r="B179" s="212"/>
      <c r="C179" s="222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12"/>
      <c r="C180" s="207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12"/>
      <c r="C181" s="223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12"/>
      <c r="C182" s="207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12"/>
      <c r="C183" s="207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13"/>
      <c r="C184" s="235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36" t="s">
        <v>61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8"/>
    </row>
    <row r="188" spans="1:12" ht="18" customHeight="1" x14ac:dyDescent="0.25">
      <c r="A188" s="105"/>
      <c r="B188" s="231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31"/>
      <c r="C189" s="43"/>
      <c r="D189" s="106"/>
      <c r="E189" s="208" t="s">
        <v>43</v>
      </c>
      <c r="F189" s="209"/>
      <c r="G189" s="210"/>
      <c r="H189" s="208" t="s">
        <v>42</v>
      </c>
      <c r="I189" s="209"/>
      <c r="J189" s="209"/>
      <c r="K189" s="209"/>
      <c r="L189" s="210"/>
    </row>
    <row r="190" spans="1:12" ht="5.0999999999999996" customHeight="1" x14ac:dyDescent="0.25">
      <c r="A190" s="105"/>
      <c r="B190" s="231"/>
      <c r="C190" s="222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31"/>
      <c r="C191" s="207"/>
      <c r="D191" s="185" t="s">
        <v>45</v>
      </c>
      <c r="E191" s="112"/>
      <c r="F191" s="114" t="s">
        <v>47</v>
      </c>
      <c r="G191" s="112"/>
      <c r="H191" s="233" t="s">
        <v>46</v>
      </c>
      <c r="I191" s="233"/>
      <c r="J191" s="233"/>
      <c r="K191" s="233"/>
      <c r="L191" s="234"/>
    </row>
    <row r="192" spans="1:12" ht="5.0999999999999996" customHeight="1" x14ac:dyDescent="0.25">
      <c r="A192" s="105"/>
      <c r="B192" s="231"/>
      <c r="C192" s="223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31"/>
      <c r="C193" s="207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31"/>
      <c r="C194" s="207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31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32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88:B196"/>
    <mergeCell ref="E189:G189"/>
    <mergeCell ref="H189:L189"/>
    <mergeCell ref="C190:C192"/>
    <mergeCell ref="H191:L191"/>
    <mergeCell ref="C193:C19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4" name="cbApplyLevelFormatting"/>
      </mc:Fallback>
    </mc:AlternateContent>
    <mc:AlternateContent xmlns:mc="http://schemas.openxmlformats.org/markup-compatibility/2006">
      <mc:Choice Requires="x14">
        <control shapeId="8219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6" name="cbApplyMemberFormatting"/>
      </mc:Fallback>
    </mc:AlternateContent>
    <mc:AlternateContent xmlns:mc="http://schemas.openxmlformats.org/markup-compatibility/2006">
      <mc:Choice Requires="x14">
        <control shapeId="8237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8" name="cbApplyOddEvenFormatting"/>
      </mc:Fallback>
    </mc:AlternateContent>
    <mc:AlternateContent xmlns:mc="http://schemas.openxmlformats.org/markup-compatibility/2006">
      <mc:Choice Requires="x14">
        <control shapeId="8245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10" name="cbApplyPageHeader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2018-06-14T11:11:54Z</dcterms:modified>
</cp:coreProperties>
</file>