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3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4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"/>
    </mc:Choice>
  </mc:AlternateContent>
  <bookViews>
    <workbookView xWindow="192" yWindow="-132" windowWidth="15480" windowHeight="8076" firstSheet="1" activeTab="2"/>
  </bookViews>
  <sheets>
    <sheet name="EPMFormattingSheet" sheetId="4" state="hidden" r:id="rId1"/>
    <sheet name="Elaboració per econòmic" sheetId="1" r:id="rId2"/>
    <sheet name="Resum per capítols" sheetId="6" r:id="rId3"/>
    <sheet name="EPMFormattingSheet (2)" sheetId="8" state="hidden" r:id="rId4"/>
    <sheet name="Hoja2" sheetId="2" state="hidden" r:id="rId5"/>
    <sheet name="Hoja3" sheetId="3" state="hidden" r:id="rId6"/>
    <sheet name="Hoja1" sheetId="5" state="hidden" r:id="rId7"/>
  </sheets>
  <definedNames>
    <definedName name="__FPMExcelClient_CellBasedFunctionStatus" localSheetId="1" hidden="1">"1_1_2_2_1"</definedName>
    <definedName name="__FPMExcelClient_CellBasedFunctionStatus" localSheetId="0" hidden="1">"2_2_2_2_2"</definedName>
    <definedName name="__FPMExcelClient_CellBasedFunctionStatus" localSheetId="3" hidden="1">"2_2_2_2_2"</definedName>
    <definedName name="__FPMExcelClient_CellBasedFunctionStatus" localSheetId="2" hidden="1">"2_1_2_2_2"</definedName>
    <definedName name="__FPMExcelClient_RefreshTime" localSheetId="1">636192206871820000</definedName>
    <definedName name="__FPMExcelClient_RefreshTime" localSheetId="2">636192207100063000</definedName>
    <definedName name="_epmOfflineCondition_" localSheetId="1" hidden="1">1</definedName>
    <definedName name="_epmOfflineCondition_" localSheetId="6" hidden="1">1</definedName>
    <definedName name="_epmOfflineCondition_" localSheetId="4" hidden="1">1</definedName>
    <definedName name="_epmOfflineCondition_" localSheetId="5" hidden="1">1</definedName>
    <definedName name="_epmOfflineCondition_" localSheetId="2" hidden="1">1</definedName>
    <definedName name="_xlnm._FilterDatabase" localSheetId="1" hidden="1">'Elaboració per econòmic'!$P$48:$AU$50</definedName>
    <definedName name="_xlnm._FilterDatabase" localSheetId="2" hidden="1">'Resum per capítols'!$P$48:$AP$50</definedName>
    <definedName name="AddDimension" localSheetId="0" hidden="1">EPMFormattingSheet!$D$192</definedName>
    <definedName name="AddDimension" localSheetId="3" hidden="1">'EPMFormattingSheet (2)'!$D$195</definedName>
    <definedName name="AddLevelFirst" localSheetId="0" hidden="1">EPMFormattingSheet!$D$26</definedName>
    <definedName name="AddLevelFirst" localSheetId="3" hidden="1">'EPMFormattingSheet (2)'!$D$26</definedName>
    <definedName name="AddLevelSecond" localSheetId="0" hidden="1">EPMFormattingSheet!$D$47</definedName>
    <definedName name="AddLevelSecond" localSheetId="3" hidden="1">'EPMFormattingSheet (2)'!$D$47</definedName>
    <definedName name="AddMemberFirst" localSheetId="0" hidden="1">EPMFormattingSheet!$D$160</definedName>
    <definedName name="AddMemberFirst" localSheetId="3" hidden="1">'EPMFormattingSheet (2)'!$D$163</definedName>
    <definedName name="AddMemberFirst_1" localSheetId="0" hidden="1">EPMFormattingSheet!$D$158</definedName>
    <definedName name="AddMemberFirst_1" localSheetId="3" hidden="1">'EPMFormattingSheet (2)'!$D$152</definedName>
    <definedName name="AddMemberFirst_2" localSheetId="3" hidden="1">'EPMFormattingSheet (2)'!$D$155</definedName>
    <definedName name="AddMemberFirst_3" localSheetId="3" hidden="1">'EPMFormattingSheet (2)'!$D$158</definedName>
    <definedName name="AddMemberFirst_4" localSheetId="3" hidden="1">'EPMFormattingSheet (2)'!$D$161</definedName>
    <definedName name="AddMemberSecond" localSheetId="0" hidden="1">EPMFormattingSheet!$D$136</definedName>
    <definedName name="AddMemberSecond" localSheetId="3" hidden="1">'EPMFormattingSheet (2)'!$D$130</definedName>
    <definedName name="AddMemberSecond_1" localSheetId="0" hidden="1">EPMFormattingSheet!$D$74</definedName>
    <definedName name="AddMemberSecond_1" localSheetId="3" hidden="1">'EPMFormattingSheet (2)'!$D$74</definedName>
    <definedName name="AddMemberSecond_10" localSheetId="0" hidden="1">EPMFormattingSheet!$D$101</definedName>
    <definedName name="AddMemberSecond_10" localSheetId="3" hidden="1">'EPMFormattingSheet (2)'!$D$101</definedName>
    <definedName name="AddMemberSecond_11" localSheetId="0" hidden="1">EPMFormattingSheet!$D$104</definedName>
    <definedName name="AddMemberSecond_11" localSheetId="3" hidden="1">'EPMFormattingSheet (2)'!$D$104</definedName>
    <definedName name="AddMemberSecond_12" localSheetId="0" hidden="1">EPMFormattingSheet!$D$107</definedName>
    <definedName name="AddMemberSecond_12" localSheetId="3" hidden="1">'EPMFormattingSheet (2)'!$D$107</definedName>
    <definedName name="AddMemberSecond_13" localSheetId="0" hidden="1">EPMFormattingSheet!$D$110</definedName>
    <definedName name="AddMemberSecond_13" localSheetId="3" hidden="1">'EPMFormattingSheet (2)'!$D$110</definedName>
    <definedName name="AddMemberSecond_14" localSheetId="0" hidden="1">EPMFormattingSheet!$D$113</definedName>
    <definedName name="AddMemberSecond_14" localSheetId="3" hidden="1">'EPMFormattingSheet (2)'!$D$113</definedName>
    <definedName name="AddMemberSecond_15" localSheetId="0" hidden="1">EPMFormattingSheet!$D$116</definedName>
    <definedName name="AddMemberSecond_15" localSheetId="3" hidden="1">'EPMFormattingSheet (2)'!$D$116</definedName>
    <definedName name="AddMemberSecond_16" localSheetId="0" hidden="1">EPMFormattingSheet!$D$119</definedName>
    <definedName name="AddMemberSecond_16" localSheetId="3" hidden="1">'EPMFormattingSheet (2)'!$D$119</definedName>
    <definedName name="AddMemberSecond_17" localSheetId="0" hidden="1">EPMFormattingSheet!$D$122</definedName>
    <definedName name="AddMemberSecond_17" localSheetId="3" hidden="1">'EPMFormattingSheet (2)'!$D$122</definedName>
    <definedName name="AddMemberSecond_18" localSheetId="0" hidden="1">EPMFormattingSheet!$D$125</definedName>
    <definedName name="AddMemberSecond_18" localSheetId="3" hidden="1">'EPMFormattingSheet (2)'!$D$125</definedName>
    <definedName name="AddMemberSecond_19" localSheetId="0" hidden="1">EPMFormattingSheet!$D$128</definedName>
    <definedName name="AddMemberSecond_19" localSheetId="3" hidden="1">'EPMFormattingSheet (2)'!$D$128</definedName>
    <definedName name="AddMemberSecond_2" localSheetId="0" hidden="1">EPMFormattingSheet!$D$77</definedName>
    <definedName name="AddMemberSecond_2" localSheetId="3" hidden="1">'EPMFormattingSheet (2)'!$D$77</definedName>
    <definedName name="AddMemberSecond_20" localSheetId="0" hidden="1">EPMFormattingSheet!$D$131</definedName>
    <definedName name="AddMemberSecond_21" localSheetId="0" hidden="1">EPMFormattingSheet!$D$134</definedName>
    <definedName name="AddMemberSecond_3" localSheetId="0" hidden="1">EPMFormattingSheet!$D$80</definedName>
    <definedName name="AddMemberSecond_3" localSheetId="3" hidden="1">'EPMFormattingSheet (2)'!$D$80</definedName>
    <definedName name="AddMemberSecond_4" localSheetId="0" hidden="1">EPMFormattingSheet!$D$83</definedName>
    <definedName name="AddMemberSecond_4" localSheetId="3" hidden="1">'EPMFormattingSheet (2)'!$D$83</definedName>
    <definedName name="AddMemberSecond_5" localSheetId="0" hidden="1">EPMFormattingSheet!$D$86</definedName>
    <definedName name="AddMemberSecond_5" localSheetId="3" hidden="1">'EPMFormattingSheet (2)'!$D$86</definedName>
    <definedName name="AddMemberSecond_6" localSheetId="0" hidden="1">EPMFormattingSheet!$D$89</definedName>
    <definedName name="AddMemberSecond_6" localSheetId="3" hidden="1">'EPMFormattingSheet (2)'!$D$89</definedName>
    <definedName name="AddMemberSecond_7" localSheetId="0" hidden="1">EPMFormattingSheet!$D$92</definedName>
    <definedName name="AddMemberSecond_7" localSheetId="3" hidden="1">'EPMFormattingSheet (2)'!$D$92</definedName>
    <definedName name="AddMemberSecond_8" localSheetId="0" hidden="1">EPMFormattingSheet!$D$95</definedName>
    <definedName name="AddMemberSecond_8" localSheetId="3" hidden="1">'EPMFormattingSheet (2)'!$D$95</definedName>
    <definedName name="AddMemberSecond_9" localSheetId="0" hidden="1">EPMFormattingSheet!$D$98</definedName>
    <definedName name="AddMemberSecond_9" localSheetId="3" hidden="1">'EPMFormattingSheet (2)'!$D$98</definedName>
    <definedName name="DataFirst" localSheetId="0" hidden="1">EPMFormattingSheet!$E$139:$G$139</definedName>
    <definedName name="DataFirst" localSheetId="3" hidden="1">'EPMFormattingSheet (2)'!$E$133:$G$133</definedName>
    <definedName name="DataSecond" localSheetId="0" hidden="1">EPMFormattingSheet!$E$175:$G$175</definedName>
    <definedName name="DataSecond" localSheetId="3" hidden="1">'EPMFormattingSheet (2)'!$E$178:$G$178</definedName>
    <definedName name="DataUseFirst" localSheetId="0" hidden="1">EPMFormattingSheet!$H$139</definedName>
    <definedName name="DataUseFirst" localSheetId="3" hidden="1">'EPMFormattingSheet (2)'!$H$133</definedName>
    <definedName name="DataUseSecond" localSheetId="0" hidden="1">EPMFormattingSheet!$H$175</definedName>
    <definedName name="DataUseSecond" localSheetId="3" hidden="1">'EPMFormattingSheet (2)'!$H$178</definedName>
    <definedName name="EPMClientFormattingSheet" localSheetId="0" hidden="1">"2_0"</definedName>
    <definedName name="EPMClientFormattingSheet" localSheetId="3" hidden="1">"2_0"</definedName>
    <definedName name="EPMWorkbookOptions_1" hidden="1">"lEEAAB|LCAAAAAAABADsvQdgHEmWJSYvbcp7f0r1StfgdKEIgGATJNiQQBDswYjN5pLsHWlHIymrKoHKZVZlXWYWQMztnbz33nvvvffee||997o7nU4n99//P1xmZAFs9s5K2smeIYCqyB8/fnwfPyIe/x7vFmV6mddNUS0/|2h3vPNRmi|n1axYXnz20bo939799KPf4|g3Th5/t6rfTqrq7Zerlpo2Kb23bB69a4rPPpq37erR3btXV1fjq3v"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"jqr64u7ezs3v39/7i|evpPF9k28WyabPlNP/IvjW7|a2PqNc0fXxSLZf5FH2|qU7WdZ0v258s8iv|Mvj6adZm|il9/iJb5NKb7anNF6t1XXBXXzV5/bLOz3OCN83HhNBHR7//s5df/P5PXp68|O7uzu//PX2pyVZXkwf3xsWyrbNl3o6LSV4vsraYZo8OdnZ20ODuZDW9|/3f/3vHv8|bL3//J8evTk6ff/nimD44fX785MtXxydnX9If51nZ5N"</definedName>
    <definedName name="EPMWorkbookOptions_3" hidden="1">"9/fBeYOTyPV6uSYHk0vTW|BkYIxftYyXDk0Oj0LhTsEfUWX9GXX|QLIsVXy|IXrXOG|r2zFy|/enPy1atXpy9Ofp/vj79H/zv96hUNude0B|zbRV5n9XR|7RqlxFuPlkX52UdtvSbWudt/62mxyJfg3Nu/9fjuNzfeL06PX3/16vS1DPXl6auzL5|enfx/ZbwbvvG||HYxm|VL23HT6cBv6viz6SLxel5dWRgnVVnVR0D38d3IF5teZWJG3owQm"</definedName>
    <definedName name="EPMWorkbookOptions_4" hidden="1">"V8k7dDm79pn2WVVFy3hxUIoL/e|u8X7z4q6aT0E4t93AFkshwl021ZxHjg6Pnlz9pNnb85OX//|Tx/fjbXYBEjITor|/s7uvYNdD0BsQvjdL|tZXh/tPL4rv0ShN6syu35ZV6u8bq|Pdu9/ev88n5xv3/90tr|9v3f|cPvgfp5v72T53v5s8mD/weQeeg7figB|njXt67wknZ/PRM5iZLpBmLVJX6R9SkKmj0mXvfn2Lv16fPL0qy|||H1uI90K"</definedName>
    <definedName name="EPMWorkbookOptions_5" hidden="1">"/WvJuL77NSRd39yg37TFN06YN1||OX7|/3XCPL57G87yhONnTZpPT7588eUXZycfIss7O/vkndxelHf//yfKjowhv57uPNh/|v91bv3miXLv0x8RpUeU3YOzHxGlzyk/IkqPKHv/3|eU/xdZwBdvzt4cv/na5u/evfv39/f3b2/|9v5/aP6Ehh0|ffH/C1/tG6bJz2vHvkeTPdDk9enJw/v/XyfJ/3sU2rOvXlD8REnB5x/g1H/6YHfn4ODB7bX"</definedName>
    <definedName name="EPMWorkbookOptions_6" hidden="1">"avf//aTWfkKEYP/v57NZvIsvPY8d|E1l|Hrv2m7nlR2SJkOVH7n2n2a1axYdzFKwTfW1zSDmuTz|9d|89klz7//|zh19/yU1B/r|SVb9Bahyf/n/e|v1sCu77Ce6Xrz4/fvFhien3XmS6//8/obVkDK3Ml|TB7pBW|/86v37jZLn36c7Oj8jSI8vuwY/IEiHL3o/IEiXL/y|E6P89tvDl6auzL5|e/hAt4afvYQmz/OHk4cP9h9uzyeTe9v793Y"</definedName>
    <definedName name="EPMWorkbookOptions_7" hidden="1">"PtyfmDbDv7dHZv8vDe/b2989n/CyyhEjHk1b2d3Qf/X|fTb5og|z8iSEiQT39EEI8gb/4/n6v/RskBDTLe2f3/Ok3|X2TsXn35ndOTN69/qJHfg/ewd/8fifwcHUOGffnq5/Ua5DBZ/n|xXP3/Hjl|c/byK6Ly8Zsvf4hyfPD/Pzl2dOzY4bOXr06fHL/|/zrHfvN0|f|FIH/zZDn74iVR5uWT/69T5v89Ku4nT1|9PvthqreH//9Tb0LDkFd/8"</definedName>
    <definedName name="EPMWorkbookOptions_8" hidden="1">"tn/13n0G6XG/|cl9hulxu7vf/IjegT0eP3/|ejzGyXIF/|fJ8f/eyzcF6fHr796dfr6h2jjdnf|/2fkDBmJPcGsnEc6|/|8GntPNt3EgLfg5QCbeKPHd49Xq7KYZi3BsZ8Hn5rmBK1aLmm66bOnWZvxx/6Hb6ru4B|/ys/rvJl/ufxylS|PzrOyyR/fDT/kdidlntUA|uXydXaZH4HGBLrzKTf9blW/nVTVW2LNlnnPgO1/Eba/mumkPT5rfjKr"</definedName>
    <definedName name="EPMWorkbookOptions_9" hidden="1">"i2xS5l/k9YWD0Pv8N04c2C9XQoz/JwAA//81bAkllEEAAA=="</definedName>
    <definedName name="EvenDataFirst" localSheetId="0" hidden="1">EPMFormattingSheet!$F$172</definedName>
    <definedName name="EvenDataFirst" localSheetId="3" hidden="1">'EPMFormattingSheet (2)'!$F$175</definedName>
    <definedName name="EvenDataSecond" localSheetId="0" hidden="1">EPMFormattingSheet!$F$180</definedName>
    <definedName name="EvenDataSecond" localSheetId="3" hidden="1">'EPMFormattingSheet (2)'!$F$183</definedName>
    <definedName name="EvenDataUseFirst" localSheetId="0" hidden="1">EPMFormattingSheet!$H$172</definedName>
    <definedName name="EvenDataUseFirst" localSheetId="3" hidden="1">'EPMFormattingSheet (2)'!$H$175</definedName>
    <definedName name="EvenDataUseSecond" localSheetId="0" hidden="1">EPMFormattingSheet!$H$180</definedName>
    <definedName name="EvenDataUseSecond" localSheetId="3" hidden="1">'EPMFormattingSheet (2)'!$H$183</definedName>
    <definedName name="EvenHeaderFirst" localSheetId="0" hidden="1">EPMFormattingSheet!$J$172</definedName>
    <definedName name="EvenHeaderFirst" localSheetId="3" hidden="1">'EPMFormattingSheet (2)'!$J$175</definedName>
    <definedName name="EvenHeaderSecond" localSheetId="0" hidden="1">EPMFormattingSheet!$J$180</definedName>
    <definedName name="EvenHeaderSecond" localSheetId="3" hidden="1">'EPMFormattingSheet (2)'!$J$183</definedName>
    <definedName name="EvenHeaderUseFirst" localSheetId="0" hidden="1">EPMFormattingSheet!$L$172</definedName>
    <definedName name="EvenHeaderUseFirst" localSheetId="3" hidden="1">'EPMFormattingSheet (2)'!$L$175</definedName>
    <definedName name="EvenHeaderUseSecond" localSheetId="0" hidden="1">EPMFormattingSheet!$L$180</definedName>
    <definedName name="EvenHeaderUseSecond" localSheetId="3" hidden="1">'EPMFormattingSheet (2)'!$L$183</definedName>
    <definedName name="HeaderFirst" localSheetId="0" hidden="1">EPMFormattingSheet!$I$139:$K$139</definedName>
    <definedName name="HeaderFirst" localSheetId="3" hidden="1">'EPMFormattingSheet (2)'!$I$133:$K$133</definedName>
    <definedName name="HeaderSecond" localSheetId="0" hidden="1">EPMFormattingSheet!$I$175:$K$175</definedName>
    <definedName name="HeaderSecond" localSheetId="3" hidden="1">'EPMFormattingSheet (2)'!$I$178:$K$178</definedName>
    <definedName name="HeaderSmallGrid" localSheetId="0" hidden="1">EPMFormattingSheet!$E$186:$G$186</definedName>
    <definedName name="HeaderSmallGrid" localSheetId="3" hidden="1">'EPMFormattingSheet (2)'!$E$189:$G$189</definedName>
    <definedName name="HeaderUseFirst" localSheetId="0" hidden="1">EPMFormattingSheet!$L$139</definedName>
    <definedName name="HeaderUseFirst" localSheetId="3" hidden="1">'EPMFormattingSheet (2)'!$L$133</definedName>
    <definedName name="HeaderUseSecond" localSheetId="0" hidden="1">EPMFormattingSheet!$L$175</definedName>
    <definedName name="HeaderUseSecond" localSheetId="3" hidden="1">'EPMFormattingSheet (2)'!$L$178</definedName>
    <definedName name="HeaderUseSmallGrid" localSheetId="0" hidden="1">EPMFormattingSheet!$H$186:$L$186</definedName>
    <definedName name="HeaderUseSmallGrid" localSheetId="3" hidden="1">'EPMFormattingSheet (2)'!$H$189:$L$189</definedName>
    <definedName name="LevelEndBlock" localSheetId="0" hidden="1">EPMFormattingSheet!$B$49</definedName>
    <definedName name="LevelEndBlock" localSheetId="3" hidden="1">'EPMFormattingSheet (2)'!$B$49</definedName>
    <definedName name="LevelFirstBlock" localSheetId="0" hidden="1">EPMFormattingSheet!$B$7:$B$27</definedName>
    <definedName name="LevelFirstBlock" localSheetId="3" hidden="1">'EPMFormattingSheet (2)'!$B$7:$B$27</definedName>
    <definedName name="LevelFirstDataDefault" localSheetId="0" hidden="1">EPMFormattingSheet!$F$11</definedName>
    <definedName name="LevelFirstDataDefault" localSheetId="3" hidden="1">'EPMFormattingSheet (2)'!$F$11</definedName>
    <definedName name="LevelFirstDataLeaf" localSheetId="0" hidden="1">EPMFormattingSheet!$F$14</definedName>
    <definedName name="LevelFirstDataLeaf" localSheetId="3" hidden="1">'EPMFormattingSheet (2)'!$F$14</definedName>
    <definedName name="LevelFirstDataLevel_1" localSheetId="0" hidden="1">EPMFormattingSheet!$F$18</definedName>
    <definedName name="LevelFirstDataLevel_1" localSheetId="3" hidden="1">'EPMFormattingSheet (2)'!$F$18</definedName>
    <definedName name="LevelFirstDataLevel_2" localSheetId="0" hidden="1">EPMFormattingSheet!$F$21</definedName>
    <definedName name="LevelFirstDataLevel_2" localSheetId="3" hidden="1">'EPMFormattingSheet (2)'!$F$21</definedName>
    <definedName name="LevelFirstDataLevel_3" localSheetId="0" hidden="1">EPMFormattingSheet!$F$24</definedName>
    <definedName name="LevelFirstDataLevel_3" localSheetId="3" hidden="1">'EPMFormattingSheet (2)'!$F$24</definedName>
    <definedName name="LevelFirstDataUseDefault" localSheetId="0" hidden="1">EPMFormattingSheet!$H$11</definedName>
    <definedName name="LevelFirstDataUseDefault" localSheetId="3" hidden="1">'EPMFormattingSheet (2)'!$H$11</definedName>
    <definedName name="LevelFirstDataUseLeaf" localSheetId="0" hidden="1">EPMFormattingSheet!$H$14</definedName>
    <definedName name="LevelFirstDataUseLeaf" localSheetId="3" hidden="1">'EPMFormattingSheet (2)'!$H$14</definedName>
    <definedName name="LevelFirstDataUseLevel_1" localSheetId="0" hidden="1">EPMFormattingSheet!$H$18</definedName>
    <definedName name="LevelFirstDataUseLevel_1" localSheetId="3" hidden="1">'EPMFormattingSheet (2)'!$H$18</definedName>
    <definedName name="LevelFirstDataUseLevel_2" localSheetId="0" hidden="1">EPMFormattingSheet!$H$21</definedName>
    <definedName name="LevelFirstDataUseLevel_2" localSheetId="3" hidden="1">'EPMFormattingSheet (2)'!$H$21</definedName>
    <definedName name="LevelFirstDataUseLevel_3" localSheetId="0" hidden="1">EPMFormattingSheet!$H$24</definedName>
    <definedName name="LevelFirstDataUseLevel_3" localSheetId="3" hidden="1">'EPMFormattingSheet (2)'!$H$24</definedName>
    <definedName name="LevelFirstHeaderDefault" localSheetId="0" hidden="1">EPMFormattingSheet!$J$11</definedName>
    <definedName name="LevelFirstHeaderDefault" localSheetId="3" hidden="1">'EPMFormattingSheet (2)'!$J$11</definedName>
    <definedName name="LevelFirstHeaderLeaf" localSheetId="0" hidden="1">EPMFormattingSheet!$J$14</definedName>
    <definedName name="LevelFirstHeaderLeaf" localSheetId="3" hidden="1">'EPMFormattingSheet (2)'!$J$14</definedName>
    <definedName name="LevelFirstHeaderLevel_1" localSheetId="0" hidden="1">EPMFormattingSheet!$J$18</definedName>
    <definedName name="LevelFirstHeaderLevel_1" localSheetId="3" hidden="1">'EPMFormattingSheet (2)'!$J$18</definedName>
    <definedName name="LevelFirstHeaderLevel_2" localSheetId="0" hidden="1">EPMFormattingSheet!$J$21</definedName>
    <definedName name="LevelFirstHeaderLevel_2" localSheetId="3" hidden="1">'EPMFormattingSheet (2)'!$J$21</definedName>
    <definedName name="LevelFirstHeaderLevel_3" localSheetId="0" hidden="1">EPMFormattingSheet!$J$24</definedName>
    <definedName name="LevelFirstHeaderLevel_3" localSheetId="3" hidden="1">'EPMFormattingSheet (2)'!$J$24</definedName>
    <definedName name="LevelFirstHeaderUseDefault" localSheetId="0" hidden="1">EPMFormattingSheet!$L$11</definedName>
    <definedName name="LevelFirstHeaderUseDefault" localSheetId="3" hidden="1">'EPMFormattingSheet (2)'!$L$11</definedName>
    <definedName name="LevelFirstHeaderUseLeaf" localSheetId="0" hidden="1">EPMFormattingSheet!$L$14</definedName>
    <definedName name="LevelFirstHeaderUseLeaf" localSheetId="3" hidden="1">'EPMFormattingSheet (2)'!$L$14</definedName>
    <definedName name="LevelFirstHeaderUseLevel_1" localSheetId="0" hidden="1">EPMFormattingSheet!$L$18</definedName>
    <definedName name="LevelFirstHeaderUseLevel_1" localSheetId="3" hidden="1">'EPMFormattingSheet (2)'!$L$18</definedName>
    <definedName name="LevelFirstHeaderUseLevel_2" localSheetId="0" hidden="1">EPMFormattingSheet!$L$21</definedName>
    <definedName name="LevelFirstHeaderUseLevel_2" localSheetId="3" hidden="1">'EPMFormattingSheet (2)'!$L$21</definedName>
    <definedName name="LevelFirstHeaderUseLevel_3" localSheetId="0" hidden="1">EPMFormattingSheet!$L$24</definedName>
    <definedName name="LevelFirstHeaderUseLevel_3" localSheetId="3" hidden="1">'EPMFormattingSheet (2)'!$L$24</definedName>
    <definedName name="LevelSecondBlock" localSheetId="0" hidden="1">EPMFormattingSheet!$B$28:$B$48</definedName>
    <definedName name="LevelSecondBlock" localSheetId="3" hidden="1">'EPMFormattingSheet (2)'!$B$28:$B$48</definedName>
    <definedName name="LevelSecondDataDefault" localSheetId="0" hidden="1">EPMFormattingSheet!$F$32</definedName>
    <definedName name="LevelSecondDataDefault" localSheetId="3" hidden="1">'EPMFormattingSheet (2)'!$F$32</definedName>
    <definedName name="LevelSecondDataLeaf" localSheetId="0" hidden="1">EPMFormattingSheet!$F$35</definedName>
    <definedName name="LevelSecondDataLeaf" localSheetId="3" hidden="1">'EPMFormattingSheet (2)'!$F$35</definedName>
    <definedName name="LevelSecondDataLevel_1" localSheetId="0" hidden="1">EPMFormattingSheet!$F$39</definedName>
    <definedName name="LevelSecondDataLevel_1" localSheetId="3" hidden="1">'EPMFormattingSheet (2)'!$F$39</definedName>
    <definedName name="LevelSecondDataLevel_2" localSheetId="0" hidden="1">EPMFormattingSheet!$F$42</definedName>
    <definedName name="LevelSecondDataLevel_2" localSheetId="3" hidden="1">'EPMFormattingSheet (2)'!$F$42</definedName>
    <definedName name="LevelSecondDataLevel_3" localSheetId="0" hidden="1">EPMFormattingSheet!$F$45</definedName>
    <definedName name="LevelSecondDataLevel_3" localSheetId="3" hidden="1">'EPMFormattingSheet (2)'!$F$45</definedName>
    <definedName name="LevelSecondDataUseDefault" localSheetId="0" hidden="1">EPMFormattingSheet!$H$32</definedName>
    <definedName name="LevelSecondDataUseDefault" localSheetId="3" hidden="1">'EPMFormattingSheet (2)'!$H$32</definedName>
    <definedName name="LevelSecondDataUseLeaf" localSheetId="0" hidden="1">EPMFormattingSheet!$H$35</definedName>
    <definedName name="LevelSecondDataUseLeaf" localSheetId="3" hidden="1">'EPMFormattingSheet (2)'!$H$35</definedName>
    <definedName name="LevelSecondDataUseLevel_1" localSheetId="0" hidden="1">EPMFormattingSheet!$H$39</definedName>
    <definedName name="LevelSecondDataUseLevel_1" localSheetId="3" hidden="1">'EPMFormattingSheet (2)'!$H$39</definedName>
    <definedName name="LevelSecondDataUseLevel_2" localSheetId="0" hidden="1">EPMFormattingSheet!$H$42</definedName>
    <definedName name="LevelSecondDataUseLevel_2" localSheetId="3" hidden="1">'EPMFormattingSheet (2)'!$H$42</definedName>
    <definedName name="LevelSecondDataUseLevel_3" localSheetId="0" hidden="1">EPMFormattingSheet!$H$45</definedName>
    <definedName name="LevelSecondDataUseLevel_3" localSheetId="3" hidden="1">'EPMFormattingSheet (2)'!$H$45</definedName>
    <definedName name="LevelSecondHeaderDefault" localSheetId="0" hidden="1">EPMFormattingSheet!$J$32</definedName>
    <definedName name="LevelSecondHeaderDefault" localSheetId="3" hidden="1">'EPMFormattingSheet (2)'!$J$32</definedName>
    <definedName name="LevelSecondHeaderLeaf" localSheetId="0" hidden="1">EPMFormattingSheet!$J$35</definedName>
    <definedName name="LevelSecondHeaderLeaf" localSheetId="3" hidden="1">'EPMFormattingSheet (2)'!$J$35</definedName>
    <definedName name="LevelSecondHeaderLevel_1" localSheetId="0" hidden="1">EPMFormattingSheet!$J$39</definedName>
    <definedName name="LevelSecondHeaderLevel_1" localSheetId="3" hidden="1">'EPMFormattingSheet (2)'!$J$39</definedName>
    <definedName name="LevelSecondHeaderLevel_2" localSheetId="0" hidden="1">EPMFormattingSheet!$J$42</definedName>
    <definedName name="LevelSecondHeaderLevel_2" localSheetId="3" hidden="1">'EPMFormattingSheet (2)'!$J$42</definedName>
    <definedName name="LevelSecondHeaderLevel_3" localSheetId="0" hidden="1">EPMFormattingSheet!$J$45</definedName>
    <definedName name="LevelSecondHeaderLevel_3" localSheetId="3" hidden="1">'EPMFormattingSheet (2)'!$J$45</definedName>
    <definedName name="LevelSecondHeaderUseDefault" localSheetId="0" hidden="1">EPMFormattingSheet!$L$32</definedName>
    <definedName name="LevelSecondHeaderUseDefault" localSheetId="3" hidden="1">'EPMFormattingSheet (2)'!$L$32</definedName>
    <definedName name="LevelSecondHeaderUseLeaf" localSheetId="0" hidden="1">EPMFormattingSheet!$L$35</definedName>
    <definedName name="LevelSecondHeaderUseLeaf" localSheetId="3" hidden="1">'EPMFormattingSheet (2)'!$L$35</definedName>
    <definedName name="LevelSecondHeaderUseLevel_1" localSheetId="0" hidden="1">EPMFormattingSheet!$L$39</definedName>
    <definedName name="LevelSecondHeaderUseLevel_1" localSheetId="3" hidden="1">'EPMFormattingSheet (2)'!$L$39</definedName>
    <definedName name="LevelSecondHeaderUseLevel_2" localSheetId="0" hidden="1">EPMFormattingSheet!$L$42</definedName>
    <definedName name="LevelSecondHeaderUseLevel_2" localSheetId="3" hidden="1">'EPMFormattingSheet (2)'!$L$42</definedName>
    <definedName name="LevelSecondHeaderUseLevel_3" localSheetId="0" hidden="1">EPMFormattingSheet!$L$45</definedName>
    <definedName name="LevelSecondHeaderUseLevel_3" localSheetId="3" hidden="1">'EPMFormattingSheet (2)'!$L$45</definedName>
    <definedName name="MemberEndBlock" localSheetId="0" hidden="1">EPMFormattingSheet!$B$162</definedName>
    <definedName name="MemberEndBlock" localSheetId="3" hidden="1">'EPMFormattingSheet (2)'!$B$165</definedName>
    <definedName name="MemberFirstBlock" localSheetId="0" hidden="1">EPMFormattingSheet!$B$138:$B$161</definedName>
    <definedName name="MemberFirstBlock" localSheetId="3" hidden="1">'EPMFormattingSheet (2)'!$B$132:$B$164</definedName>
    <definedName name="MemberFirstDataCalculated" localSheetId="0" hidden="1">EPMFormattingSheet!$F$144</definedName>
    <definedName name="MemberFirstDataCalculated" localSheetId="3" hidden="1">'EPMFormattingSheet (2)'!$F$138</definedName>
    <definedName name="MemberFirstDataChanged" localSheetId="0" hidden="1">EPMFormattingSheet!$F$153</definedName>
    <definedName name="MemberFirstDataChanged" localSheetId="3" hidden="1">'EPMFormattingSheet (2)'!$F$147</definedName>
    <definedName name="MemberFirstDataCustom" localSheetId="0" hidden="1">EPMFormattingSheet!$F$141</definedName>
    <definedName name="MemberFirstDataCustom" localSheetId="3" hidden="1">'EPMFormattingSheet (2)'!$F$135</definedName>
    <definedName name="MemberFirstDataInputable" localSheetId="0" hidden="1">EPMFormattingSheet!$F$147</definedName>
    <definedName name="MemberFirstDataInputable" localSheetId="3" hidden="1">'EPMFormattingSheet (2)'!$F$141</definedName>
    <definedName name="MemberFirstDataItem_1" localSheetId="0" hidden="1">EPMFormattingSheet!$F$158</definedName>
    <definedName name="MemberFirstDataItem_1" localSheetId="3" hidden="1">'EPMFormattingSheet (2)'!$F$152</definedName>
    <definedName name="MemberFirstDataItem_2" localSheetId="3" hidden="1">'EPMFormattingSheet (2)'!$F$155</definedName>
    <definedName name="MemberFirstDataItem_3" localSheetId="3" hidden="1">'EPMFormattingSheet (2)'!$F$158</definedName>
    <definedName name="MemberFirstDataItem_4" localSheetId="3" hidden="1">'EPMFormattingSheet (2)'!$F$161</definedName>
    <definedName name="MemberFirstDataLocal" localSheetId="0" hidden="1">EPMFormattingSheet!$F$150</definedName>
    <definedName name="MemberFirstDataLocal" localSheetId="3" hidden="1">'EPMFormattingSheet (2)'!$F$144</definedName>
    <definedName name="MemberFirstDataUseCalculated" localSheetId="0" hidden="1">EPMFormattingSheet!$H$144</definedName>
    <definedName name="MemberFirstDataUseCalculated" localSheetId="3" hidden="1">'EPMFormattingSheet (2)'!$H$138</definedName>
    <definedName name="MemberFirstDataUseChanged" localSheetId="0" hidden="1">EPMFormattingSheet!$H$153</definedName>
    <definedName name="MemberFirstDataUseChanged" localSheetId="3" hidden="1">'EPMFormattingSheet (2)'!$H$147</definedName>
    <definedName name="MemberFirstDataUseCustom" localSheetId="0" hidden="1">EPMFormattingSheet!$H$141</definedName>
    <definedName name="MemberFirstDataUseCustom" localSheetId="3" hidden="1">'EPMFormattingSheet (2)'!$H$135</definedName>
    <definedName name="MemberFirstDataUseInputable" localSheetId="0" hidden="1">EPMFormattingSheet!$H$147</definedName>
    <definedName name="MemberFirstDataUseInputable" localSheetId="3" hidden="1">'EPMFormattingSheet (2)'!$H$141</definedName>
    <definedName name="MemberFirstDataUseItem_1" localSheetId="0" hidden="1">EPMFormattingSheet!$H$158</definedName>
    <definedName name="MemberFirstDataUseItem_1" localSheetId="3" hidden="1">'EPMFormattingSheet (2)'!$H$152</definedName>
    <definedName name="MemberFirstDataUseItem_2" localSheetId="3" hidden="1">'EPMFormattingSheet (2)'!$H$155</definedName>
    <definedName name="MemberFirstDataUseItem_3" localSheetId="3" hidden="1">'EPMFormattingSheet (2)'!$H$158</definedName>
    <definedName name="MemberFirstDataUseItem_4" localSheetId="3" hidden="1">'EPMFormattingSheet (2)'!$H$161</definedName>
    <definedName name="MemberFirstDataUseLocal" localSheetId="0" hidden="1">EPMFormattingSheet!$H$150</definedName>
    <definedName name="MemberFirstDataUseLocal" localSheetId="3" hidden="1">'EPMFormattingSheet (2)'!$H$144</definedName>
    <definedName name="MemberFirstHeaderCalculated" localSheetId="0" hidden="1">EPMFormattingSheet!$J$144</definedName>
    <definedName name="MemberFirstHeaderCalculated" localSheetId="3" hidden="1">'EPMFormattingSheet (2)'!$J$138</definedName>
    <definedName name="MemberFirstHeaderChanged" localSheetId="0" hidden="1">EPMFormattingSheet!$J$153</definedName>
    <definedName name="MemberFirstHeaderChanged" localSheetId="3" hidden="1">'EPMFormattingSheet (2)'!$J$147</definedName>
    <definedName name="MemberFirstHeaderCustom" localSheetId="0" hidden="1">EPMFormattingSheet!$J$141</definedName>
    <definedName name="MemberFirstHeaderCustom" localSheetId="3" hidden="1">'EPMFormattingSheet (2)'!$J$135</definedName>
    <definedName name="MemberFirstHeaderInputable" localSheetId="0" hidden="1">EPMFormattingSheet!$J$147</definedName>
    <definedName name="MemberFirstHeaderInputable" localSheetId="3" hidden="1">'EPMFormattingSheet (2)'!$J$141</definedName>
    <definedName name="MemberFirstHeaderItem_1" localSheetId="0" hidden="1">EPMFormattingSheet!$J$158</definedName>
    <definedName name="MemberFirstHeaderItem_1" localSheetId="3" hidden="1">'EPMFormattingSheet (2)'!$J$152</definedName>
    <definedName name="MemberFirstHeaderItem_2" localSheetId="3" hidden="1">'EPMFormattingSheet (2)'!$J$155</definedName>
    <definedName name="MemberFirstHeaderItem_3" localSheetId="3" hidden="1">'EPMFormattingSheet (2)'!$J$158</definedName>
    <definedName name="MemberFirstHeaderItem_4" localSheetId="3" hidden="1">'EPMFormattingSheet (2)'!$J$161</definedName>
    <definedName name="MemberFirstHeaderLocal" localSheetId="0" hidden="1">EPMFormattingSheet!$J$150</definedName>
    <definedName name="MemberFirstHeaderLocal" localSheetId="3" hidden="1">'EPMFormattingSheet (2)'!$J$144</definedName>
    <definedName name="MemberFirstHeaderUseCalculated" localSheetId="0" hidden="1">EPMFormattingSheet!$L$144</definedName>
    <definedName name="MemberFirstHeaderUseCalculated" localSheetId="3" hidden="1">'EPMFormattingSheet (2)'!$L$138</definedName>
    <definedName name="MemberFirstHeaderUseChanged" localSheetId="0" hidden="1">EPMFormattingSheet!$L$153</definedName>
    <definedName name="MemberFirstHeaderUseChanged" localSheetId="3" hidden="1">'EPMFormattingSheet (2)'!$L$147</definedName>
    <definedName name="MemberFirstHeaderUseCustom" localSheetId="0" hidden="1">EPMFormattingSheet!$L$141</definedName>
    <definedName name="MemberFirstHeaderUseCustom" localSheetId="3" hidden="1">'EPMFormattingSheet (2)'!$L$135</definedName>
    <definedName name="MemberFirstHeaderUseInputable" localSheetId="0" hidden="1">EPMFormattingSheet!$L$147</definedName>
    <definedName name="MemberFirstHeaderUseInputable" localSheetId="3" hidden="1">'EPMFormattingSheet (2)'!$L$141</definedName>
    <definedName name="MemberFirstHeaderUseItem_1" localSheetId="0" hidden="1">EPMFormattingSheet!$L$158</definedName>
    <definedName name="MemberFirstHeaderUseItem_1" localSheetId="3" hidden="1">'EPMFormattingSheet (2)'!$L$152</definedName>
    <definedName name="MemberFirstHeaderUseItem_2" localSheetId="3" hidden="1">'EPMFormattingSheet (2)'!$L$155</definedName>
    <definedName name="MemberFirstHeaderUseItem_3" localSheetId="3" hidden="1">'EPMFormattingSheet (2)'!$L$158</definedName>
    <definedName name="MemberFirstHeaderUseItem_4" localSheetId="3" hidden="1">'EPMFormattingSheet (2)'!$L$161</definedName>
    <definedName name="MemberFirstHeaderUseLocal" localSheetId="0" hidden="1">EPMFormattingSheet!$L$150</definedName>
    <definedName name="MemberFirstHeaderUseLocal" localSheetId="3" hidden="1">'EPMFormattingSheet (2)'!$L$144</definedName>
    <definedName name="MemberSecondBlock" localSheetId="0" hidden="1">EPMFormattingSheet!$B$54:$B$137</definedName>
    <definedName name="MemberSecondBlock" localSheetId="3" hidden="1">'EPMFormattingSheet (2)'!$B$54:$B$131</definedName>
    <definedName name="MemberSecondDataCalculated" localSheetId="0" hidden="1">EPMFormattingSheet!$F$60</definedName>
    <definedName name="MemberSecondDataCalculated" localSheetId="3" hidden="1">'EPMFormattingSheet (2)'!$F$60</definedName>
    <definedName name="MemberSecondDataChanged" localSheetId="0" hidden="1">EPMFormattingSheet!$F$69</definedName>
    <definedName name="MemberSecondDataChanged" localSheetId="3" hidden="1">'EPMFormattingSheet (2)'!$F$69</definedName>
    <definedName name="MemberSecondDataCustom" localSheetId="0" hidden="1">EPMFormattingSheet!$F$57</definedName>
    <definedName name="MemberSecondDataCustom" localSheetId="3" hidden="1">'EPMFormattingSheet (2)'!$F$57</definedName>
    <definedName name="MemberSecondDataInputable" localSheetId="0" hidden="1">EPMFormattingSheet!$F$63</definedName>
    <definedName name="MemberSecondDataInputable" localSheetId="3" hidden="1">'EPMFormattingSheet (2)'!$F$63</definedName>
    <definedName name="MemberSecondDataItem_1" localSheetId="0" hidden="1">EPMFormattingSheet!$F$74</definedName>
    <definedName name="MemberSecondDataItem_1" localSheetId="3" hidden="1">'EPMFormattingSheet (2)'!$F$74</definedName>
    <definedName name="MemberSecondDataItem_10" localSheetId="0" hidden="1">EPMFormattingSheet!$F$101</definedName>
    <definedName name="MemberSecondDataItem_10" localSheetId="3" hidden="1">'EPMFormattingSheet (2)'!$F$101</definedName>
    <definedName name="MemberSecondDataItem_11" localSheetId="0" hidden="1">EPMFormattingSheet!$F$104</definedName>
    <definedName name="MemberSecondDataItem_11" localSheetId="3" hidden="1">'EPMFormattingSheet (2)'!$F$104</definedName>
    <definedName name="MemberSecondDataItem_12" localSheetId="0" hidden="1">EPMFormattingSheet!$F$107</definedName>
    <definedName name="MemberSecondDataItem_12" localSheetId="3" hidden="1">'EPMFormattingSheet (2)'!$F$107</definedName>
    <definedName name="MemberSecondDataItem_13" localSheetId="0" hidden="1">EPMFormattingSheet!$F$110</definedName>
    <definedName name="MemberSecondDataItem_13" localSheetId="3" hidden="1">'EPMFormattingSheet (2)'!$F$110</definedName>
    <definedName name="MemberSecondDataItem_14" localSheetId="0" hidden="1">EPMFormattingSheet!$F$113</definedName>
    <definedName name="MemberSecondDataItem_14" localSheetId="3" hidden="1">'EPMFormattingSheet (2)'!$F$113</definedName>
    <definedName name="MemberSecondDataItem_15" localSheetId="0" hidden="1">EPMFormattingSheet!$F$116</definedName>
    <definedName name="MemberSecondDataItem_15" localSheetId="3" hidden="1">'EPMFormattingSheet (2)'!$F$116</definedName>
    <definedName name="MemberSecondDataItem_16" localSheetId="0" hidden="1">EPMFormattingSheet!$F$119</definedName>
    <definedName name="MemberSecondDataItem_16" localSheetId="3" hidden="1">'EPMFormattingSheet (2)'!$F$119</definedName>
    <definedName name="MemberSecondDataItem_17" localSheetId="0" hidden="1">EPMFormattingSheet!$F$122</definedName>
    <definedName name="MemberSecondDataItem_17" localSheetId="3" hidden="1">'EPMFormattingSheet (2)'!$F$122</definedName>
    <definedName name="MemberSecondDataItem_18" localSheetId="0" hidden="1">EPMFormattingSheet!$F$125</definedName>
    <definedName name="MemberSecondDataItem_18" localSheetId="3" hidden="1">'EPMFormattingSheet (2)'!$F$125</definedName>
    <definedName name="MemberSecondDataItem_19" localSheetId="0" hidden="1">EPMFormattingSheet!$F$128</definedName>
    <definedName name="MemberSecondDataItem_19" localSheetId="3" hidden="1">'EPMFormattingSheet (2)'!$F$128</definedName>
    <definedName name="MemberSecondDataItem_2" localSheetId="0" hidden="1">EPMFormattingSheet!$F$77</definedName>
    <definedName name="MemberSecondDataItem_2" localSheetId="3" hidden="1">'EPMFormattingSheet (2)'!$F$77</definedName>
    <definedName name="MemberSecondDataItem_20" localSheetId="0" hidden="1">EPMFormattingSheet!$F$131</definedName>
    <definedName name="MemberSecondDataItem_21" localSheetId="0" hidden="1">EPMFormattingSheet!$F$134</definedName>
    <definedName name="MemberSecondDataItem_3" localSheetId="0" hidden="1">EPMFormattingSheet!$F$80</definedName>
    <definedName name="MemberSecondDataItem_3" localSheetId="3" hidden="1">'EPMFormattingSheet (2)'!$F$80</definedName>
    <definedName name="MemberSecondDataItem_4" localSheetId="0" hidden="1">EPMFormattingSheet!$F$83</definedName>
    <definedName name="MemberSecondDataItem_4" localSheetId="3" hidden="1">'EPMFormattingSheet (2)'!$F$83</definedName>
    <definedName name="MemberSecondDataItem_5" localSheetId="0" hidden="1">EPMFormattingSheet!$F$86</definedName>
    <definedName name="MemberSecondDataItem_5" localSheetId="3" hidden="1">'EPMFormattingSheet (2)'!$F$86</definedName>
    <definedName name="MemberSecondDataItem_6" localSheetId="0" hidden="1">EPMFormattingSheet!$F$89</definedName>
    <definedName name="MemberSecondDataItem_6" localSheetId="3" hidden="1">'EPMFormattingSheet (2)'!$F$89</definedName>
    <definedName name="MemberSecondDataItem_7" localSheetId="0" hidden="1">EPMFormattingSheet!$F$92</definedName>
    <definedName name="MemberSecondDataItem_7" localSheetId="3" hidden="1">'EPMFormattingSheet (2)'!$F$92</definedName>
    <definedName name="MemberSecondDataItem_8" localSheetId="0" hidden="1">EPMFormattingSheet!$F$95</definedName>
    <definedName name="MemberSecondDataItem_8" localSheetId="3" hidden="1">'EPMFormattingSheet (2)'!$F$95</definedName>
    <definedName name="MemberSecondDataItem_9" localSheetId="0" hidden="1">EPMFormattingSheet!$F$98</definedName>
    <definedName name="MemberSecondDataItem_9" localSheetId="3" hidden="1">'EPMFormattingSheet (2)'!$F$98</definedName>
    <definedName name="MemberSecondDataLocal" localSheetId="0" hidden="1">EPMFormattingSheet!$F$66</definedName>
    <definedName name="MemberSecondDataLocal" localSheetId="3" hidden="1">'EPMFormattingSheet (2)'!$F$66</definedName>
    <definedName name="MemberSecondDataUseCalculated" localSheetId="0" hidden="1">EPMFormattingSheet!$H$60</definedName>
    <definedName name="MemberSecondDataUseCalculated" localSheetId="3" hidden="1">'EPMFormattingSheet (2)'!$H$60</definedName>
    <definedName name="MemberSecondDataUseChanged" localSheetId="0" hidden="1">EPMFormattingSheet!$H$69</definedName>
    <definedName name="MemberSecondDataUseChanged" localSheetId="3" hidden="1">'EPMFormattingSheet (2)'!$H$69</definedName>
    <definedName name="MemberSecondDataUseCustom" localSheetId="0" hidden="1">EPMFormattingSheet!$H$57</definedName>
    <definedName name="MemberSecondDataUseCustom" localSheetId="3" hidden="1">'EPMFormattingSheet (2)'!$H$57</definedName>
    <definedName name="MemberSecondDataUseInputable" localSheetId="0" hidden="1">EPMFormattingSheet!$H$63</definedName>
    <definedName name="MemberSecondDataUseInputable" localSheetId="3" hidden="1">'EPMFormattingSheet (2)'!$H$63</definedName>
    <definedName name="MemberSecondDataUseItem_1" localSheetId="0" hidden="1">EPMFormattingSheet!$H$74</definedName>
    <definedName name="MemberSecondDataUseItem_1" localSheetId="3" hidden="1">'EPMFormattingSheet (2)'!$H$74</definedName>
    <definedName name="MemberSecondDataUseItem_10" localSheetId="0" hidden="1">EPMFormattingSheet!$H$101</definedName>
    <definedName name="MemberSecondDataUseItem_10" localSheetId="3" hidden="1">'EPMFormattingSheet (2)'!$H$101</definedName>
    <definedName name="MemberSecondDataUseItem_11" localSheetId="0" hidden="1">EPMFormattingSheet!$H$104</definedName>
    <definedName name="MemberSecondDataUseItem_11" localSheetId="3" hidden="1">'EPMFormattingSheet (2)'!$H$104</definedName>
    <definedName name="MemberSecondDataUseItem_12" localSheetId="0" hidden="1">EPMFormattingSheet!$H$107</definedName>
    <definedName name="MemberSecondDataUseItem_12" localSheetId="3" hidden="1">'EPMFormattingSheet (2)'!$H$107</definedName>
    <definedName name="MemberSecondDataUseItem_13" localSheetId="0" hidden="1">EPMFormattingSheet!$H$110</definedName>
    <definedName name="MemberSecondDataUseItem_13" localSheetId="3" hidden="1">'EPMFormattingSheet (2)'!$H$110</definedName>
    <definedName name="MemberSecondDataUseItem_14" localSheetId="0" hidden="1">EPMFormattingSheet!$H$113</definedName>
    <definedName name="MemberSecondDataUseItem_14" localSheetId="3" hidden="1">'EPMFormattingSheet (2)'!$H$113</definedName>
    <definedName name="MemberSecondDataUseItem_15" localSheetId="0" hidden="1">EPMFormattingSheet!$H$116</definedName>
    <definedName name="MemberSecondDataUseItem_15" localSheetId="3" hidden="1">'EPMFormattingSheet (2)'!$H$116</definedName>
    <definedName name="MemberSecondDataUseItem_16" localSheetId="0" hidden="1">EPMFormattingSheet!$H$119</definedName>
    <definedName name="MemberSecondDataUseItem_16" localSheetId="3" hidden="1">'EPMFormattingSheet (2)'!$H$119</definedName>
    <definedName name="MemberSecondDataUseItem_17" localSheetId="0" hidden="1">EPMFormattingSheet!$H$122</definedName>
    <definedName name="MemberSecondDataUseItem_17" localSheetId="3" hidden="1">'EPMFormattingSheet (2)'!$H$122</definedName>
    <definedName name="MemberSecondDataUseItem_18" localSheetId="0" hidden="1">EPMFormattingSheet!$H$125</definedName>
    <definedName name="MemberSecondDataUseItem_18" localSheetId="3" hidden="1">'EPMFormattingSheet (2)'!$H$125</definedName>
    <definedName name="MemberSecondDataUseItem_19" localSheetId="0" hidden="1">EPMFormattingSheet!$H$128</definedName>
    <definedName name="MemberSecondDataUseItem_19" localSheetId="3" hidden="1">'EPMFormattingSheet (2)'!$H$128</definedName>
    <definedName name="MemberSecondDataUseItem_2" localSheetId="0" hidden="1">EPMFormattingSheet!$H$77</definedName>
    <definedName name="MemberSecondDataUseItem_2" localSheetId="3" hidden="1">'EPMFormattingSheet (2)'!$H$77</definedName>
    <definedName name="MemberSecondDataUseItem_20" localSheetId="0" hidden="1">EPMFormattingSheet!$H$131</definedName>
    <definedName name="MemberSecondDataUseItem_21" localSheetId="0" hidden="1">EPMFormattingSheet!$H$134</definedName>
    <definedName name="MemberSecondDataUseItem_3" localSheetId="0" hidden="1">EPMFormattingSheet!$H$80</definedName>
    <definedName name="MemberSecondDataUseItem_3" localSheetId="3" hidden="1">'EPMFormattingSheet (2)'!$H$80</definedName>
    <definedName name="MemberSecondDataUseItem_4" localSheetId="0" hidden="1">EPMFormattingSheet!$H$83</definedName>
    <definedName name="MemberSecondDataUseItem_4" localSheetId="3" hidden="1">'EPMFormattingSheet (2)'!$H$83</definedName>
    <definedName name="MemberSecondDataUseItem_5" localSheetId="0" hidden="1">EPMFormattingSheet!$H$86</definedName>
    <definedName name="MemberSecondDataUseItem_5" localSheetId="3" hidden="1">'EPMFormattingSheet (2)'!$H$86</definedName>
    <definedName name="MemberSecondDataUseItem_6" localSheetId="0" hidden="1">EPMFormattingSheet!$H$89</definedName>
    <definedName name="MemberSecondDataUseItem_6" localSheetId="3" hidden="1">'EPMFormattingSheet (2)'!$H$89</definedName>
    <definedName name="MemberSecondDataUseItem_7" localSheetId="0" hidden="1">EPMFormattingSheet!$H$92</definedName>
    <definedName name="MemberSecondDataUseItem_7" localSheetId="3" hidden="1">'EPMFormattingSheet (2)'!$H$92</definedName>
    <definedName name="MemberSecondDataUseItem_8" localSheetId="0" hidden="1">EPMFormattingSheet!$H$95</definedName>
    <definedName name="MemberSecondDataUseItem_8" localSheetId="3" hidden="1">'EPMFormattingSheet (2)'!$H$95</definedName>
    <definedName name="MemberSecondDataUseItem_9" localSheetId="0" hidden="1">EPMFormattingSheet!$H$98</definedName>
    <definedName name="MemberSecondDataUseItem_9" localSheetId="3" hidden="1">'EPMFormattingSheet (2)'!$H$98</definedName>
    <definedName name="MemberSecondDataUseLocal" localSheetId="0" hidden="1">EPMFormattingSheet!$H$66</definedName>
    <definedName name="MemberSecondDataUseLocal" localSheetId="3" hidden="1">'EPMFormattingSheet (2)'!$H$66</definedName>
    <definedName name="MemberSecondHeaderCalculated" localSheetId="0" hidden="1">EPMFormattingSheet!$J$60</definedName>
    <definedName name="MemberSecondHeaderCalculated" localSheetId="3" hidden="1">'EPMFormattingSheet (2)'!$J$60</definedName>
    <definedName name="MemberSecondHeaderChanged" localSheetId="0" hidden="1">EPMFormattingSheet!$J$69</definedName>
    <definedName name="MemberSecondHeaderChanged" localSheetId="3" hidden="1">'EPMFormattingSheet (2)'!$J$69</definedName>
    <definedName name="MemberSecondHeaderCustom" localSheetId="0" hidden="1">EPMFormattingSheet!$J$57</definedName>
    <definedName name="MemberSecondHeaderCustom" localSheetId="3" hidden="1">'EPMFormattingSheet (2)'!$J$57</definedName>
    <definedName name="MemberSecondHeaderInputable" localSheetId="0" hidden="1">EPMFormattingSheet!$J$63</definedName>
    <definedName name="MemberSecondHeaderInputable" localSheetId="3" hidden="1">'EPMFormattingSheet (2)'!$J$63</definedName>
    <definedName name="MemberSecondHeaderItem_1" localSheetId="0" hidden="1">EPMFormattingSheet!$J$74</definedName>
    <definedName name="MemberSecondHeaderItem_1" localSheetId="3" hidden="1">'EPMFormattingSheet (2)'!$J$74</definedName>
    <definedName name="MemberSecondHeaderItem_10" localSheetId="0" hidden="1">EPMFormattingSheet!$J$101</definedName>
    <definedName name="MemberSecondHeaderItem_10" localSheetId="3" hidden="1">'EPMFormattingSheet (2)'!$J$101</definedName>
    <definedName name="MemberSecondHeaderItem_11" localSheetId="0" hidden="1">EPMFormattingSheet!$J$104</definedName>
    <definedName name="MemberSecondHeaderItem_11" localSheetId="3" hidden="1">'EPMFormattingSheet (2)'!$J$104</definedName>
    <definedName name="MemberSecondHeaderItem_12" localSheetId="0" hidden="1">EPMFormattingSheet!$J$107</definedName>
    <definedName name="MemberSecondHeaderItem_12" localSheetId="3" hidden="1">'EPMFormattingSheet (2)'!$J$107</definedName>
    <definedName name="MemberSecondHeaderItem_13" localSheetId="0" hidden="1">EPMFormattingSheet!$J$110</definedName>
    <definedName name="MemberSecondHeaderItem_13" localSheetId="3" hidden="1">'EPMFormattingSheet (2)'!$J$110</definedName>
    <definedName name="MemberSecondHeaderItem_14" localSheetId="0" hidden="1">EPMFormattingSheet!$J$113</definedName>
    <definedName name="MemberSecondHeaderItem_14" localSheetId="3" hidden="1">'EPMFormattingSheet (2)'!$J$113</definedName>
    <definedName name="MemberSecondHeaderItem_15" localSheetId="0" hidden="1">EPMFormattingSheet!$J$116</definedName>
    <definedName name="MemberSecondHeaderItem_15" localSheetId="3" hidden="1">'EPMFormattingSheet (2)'!$J$116</definedName>
    <definedName name="MemberSecondHeaderItem_16" localSheetId="0" hidden="1">EPMFormattingSheet!$J$119</definedName>
    <definedName name="MemberSecondHeaderItem_16" localSheetId="3" hidden="1">'EPMFormattingSheet (2)'!$J$119</definedName>
    <definedName name="MemberSecondHeaderItem_17" localSheetId="0" hidden="1">EPMFormattingSheet!$J$122</definedName>
    <definedName name="MemberSecondHeaderItem_17" localSheetId="3" hidden="1">'EPMFormattingSheet (2)'!$J$122</definedName>
    <definedName name="MemberSecondHeaderItem_18" localSheetId="0" hidden="1">EPMFormattingSheet!$J$125</definedName>
    <definedName name="MemberSecondHeaderItem_18" localSheetId="3" hidden="1">'EPMFormattingSheet (2)'!$J$125</definedName>
    <definedName name="MemberSecondHeaderItem_19" localSheetId="0" hidden="1">EPMFormattingSheet!$J$128</definedName>
    <definedName name="MemberSecondHeaderItem_19" localSheetId="3" hidden="1">'EPMFormattingSheet (2)'!$J$128</definedName>
    <definedName name="MemberSecondHeaderItem_2" localSheetId="0" hidden="1">EPMFormattingSheet!$J$77</definedName>
    <definedName name="MemberSecondHeaderItem_2" localSheetId="3" hidden="1">'EPMFormattingSheet (2)'!$J$77</definedName>
    <definedName name="MemberSecondHeaderItem_20" localSheetId="0" hidden="1">EPMFormattingSheet!$J$131</definedName>
    <definedName name="MemberSecondHeaderItem_21" localSheetId="0" hidden="1">EPMFormattingSheet!$J$134</definedName>
    <definedName name="MemberSecondHeaderItem_3" localSheetId="0" hidden="1">EPMFormattingSheet!$J$80</definedName>
    <definedName name="MemberSecondHeaderItem_3" localSheetId="3" hidden="1">'EPMFormattingSheet (2)'!$J$80</definedName>
    <definedName name="MemberSecondHeaderItem_4" localSheetId="0" hidden="1">EPMFormattingSheet!$J$83</definedName>
    <definedName name="MemberSecondHeaderItem_4" localSheetId="3" hidden="1">'EPMFormattingSheet (2)'!$J$83</definedName>
    <definedName name="MemberSecondHeaderItem_5" localSheetId="0" hidden="1">EPMFormattingSheet!$J$86</definedName>
    <definedName name="MemberSecondHeaderItem_5" localSheetId="3" hidden="1">'EPMFormattingSheet (2)'!$J$86</definedName>
    <definedName name="MemberSecondHeaderItem_6" localSheetId="0" hidden="1">EPMFormattingSheet!$J$89</definedName>
    <definedName name="MemberSecondHeaderItem_6" localSheetId="3" hidden="1">'EPMFormattingSheet (2)'!$J$89</definedName>
    <definedName name="MemberSecondHeaderItem_7" localSheetId="0" hidden="1">EPMFormattingSheet!$J$92</definedName>
    <definedName name="MemberSecondHeaderItem_7" localSheetId="3" hidden="1">'EPMFormattingSheet (2)'!$J$92</definedName>
    <definedName name="MemberSecondHeaderItem_8" localSheetId="0" hidden="1">EPMFormattingSheet!$J$95</definedName>
    <definedName name="MemberSecondHeaderItem_8" localSheetId="3" hidden="1">'EPMFormattingSheet (2)'!$J$95</definedName>
    <definedName name="MemberSecondHeaderItem_9" localSheetId="0" hidden="1">EPMFormattingSheet!$J$98</definedName>
    <definedName name="MemberSecondHeaderItem_9" localSheetId="3" hidden="1">'EPMFormattingSheet (2)'!$J$98</definedName>
    <definedName name="MemberSecondHeaderLocal" localSheetId="0" hidden="1">EPMFormattingSheet!$J$66</definedName>
    <definedName name="MemberSecondHeaderLocal" localSheetId="3" hidden="1">'EPMFormattingSheet (2)'!$J$66</definedName>
    <definedName name="MemberSecondHeaderUseCalculated" localSheetId="0" hidden="1">EPMFormattingSheet!$L$60</definedName>
    <definedName name="MemberSecondHeaderUseCalculated" localSheetId="3" hidden="1">'EPMFormattingSheet (2)'!$L$60</definedName>
    <definedName name="MemberSecondHeaderUseChanged" localSheetId="0" hidden="1">EPMFormattingSheet!$L$69</definedName>
    <definedName name="MemberSecondHeaderUseChanged" localSheetId="3" hidden="1">'EPMFormattingSheet (2)'!$L$69</definedName>
    <definedName name="MemberSecondHeaderUseCustom" localSheetId="0" hidden="1">EPMFormattingSheet!$L$57</definedName>
    <definedName name="MemberSecondHeaderUseCustom" localSheetId="3" hidden="1">'EPMFormattingSheet (2)'!$L$57</definedName>
    <definedName name="MemberSecondHeaderUseInputable" localSheetId="0" hidden="1">EPMFormattingSheet!$L$63</definedName>
    <definedName name="MemberSecondHeaderUseInputable" localSheetId="3" hidden="1">'EPMFormattingSheet (2)'!$L$63</definedName>
    <definedName name="MemberSecondHeaderUseItem_1" localSheetId="0" hidden="1">EPMFormattingSheet!$L$74</definedName>
    <definedName name="MemberSecondHeaderUseItem_1" localSheetId="3" hidden="1">'EPMFormattingSheet (2)'!$L$74</definedName>
    <definedName name="MemberSecondHeaderUseItem_10" localSheetId="0" hidden="1">EPMFormattingSheet!$L$101</definedName>
    <definedName name="MemberSecondHeaderUseItem_10" localSheetId="3" hidden="1">'EPMFormattingSheet (2)'!$L$101</definedName>
    <definedName name="MemberSecondHeaderUseItem_11" localSheetId="0" hidden="1">EPMFormattingSheet!$L$104</definedName>
    <definedName name="MemberSecondHeaderUseItem_11" localSheetId="3" hidden="1">'EPMFormattingSheet (2)'!$L$104</definedName>
    <definedName name="MemberSecondHeaderUseItem_12" localSheetId="0" hidden="1">EPMFormattingSheet!$L$107</definedName>
    <definedName name="MemberSecondHeaderUseItem_12" localSheetId="3" hidden="1">'EPMFormattingSheet (2)'!$L$107</definedName>
    <definedName name="MemberSecondHeaderUseItem_13" localSheetId="0" hidden="1">EPMFormattingSheet!$L$110</definedName>
    <definedName name="MemberSecondHeaderUseItem_13" localSheetId="3" hidden="1">'EPMFormattingSheet (2)'!$L$110</definedName>
    <definedName name="MemberSecondHeaderUseItem_14" localSheetId="0" hidden="1">EPMFormattingSheet!$L$113</definedName>
    <definedName name="MemberSecondHeaderUseItem_14" localSheetId="3" hidden="1">'EPMFormattingSheet (2)'!$L$113</definedName>
    <definedName name="MemberSecondHeaderUseItem_15" localSheetId="0" hidden="1">EPMFormattingSheet!$L$116</definedName>
    <definedName name="MemberSecondHeaderUseItem_15" localSheetId="3" hidden="1">'EPMFormattingSheet (2)'!$L$116</definedName>
    <definedName name="MemberSecondHeaderUseItem_16" localSheetId="0" hidden="1">EPMFormattingSheet!$L$119</definedName>
    <definedName name="MemberSecondHeaderUseItem_16" localSheetId="3" hidden="1">'EPMFormattingSheet (2)'!$L$119</definedName>
    <definedName name="MemberSecondHeaderUseItem_17" localSheetId="0" hidden="1">EPMFormattingSheet!$L$122</definedName>
    <definedName name="MemberSecondHeaderUseItem_17" localSheetId="3" hidden="1">'EPMFormattingSheet (2)'!$L$122</definedName>
    <definedName name="MemberSecondHeaderUseItem_18" localSheetId="0" hidden="1">EPMFormattingSheet!$L$125</definedName>
    <definedName name="MemberSecondHeaderUseItem_18" localSheetId="3" hidden="1">'EPMFormattingSheet (2)'!$L$125</definedName>
    <definedName name="MemberSecondHeaderUseItem_19" localSheetId="0" hidden="1">EPMFormattingSheet!$L$128</definedName>
    <definedName name="MemberSecondHeaderUseItem_19" localSheetId="3" hidden="1">'EPMFormattingSheet (2)'!$L$128</definedName>
    <definedName name="MemberSecondHeaderUseItem_2" localSheetId="0" hidden="1">EPMFormattingSheet!$L$77</definedName>
    <definedName name="MemberSecondHeaderUseItem_2" localSheetId="3" hidden="1">'EPMFormattingSheet (2)'!$L$77</definedName>
    <definedName name="MemberSecondHeaderUseItem_20" localSheetId="0" hidden="1">EPMFormattingSheet!$L$131</definedName>
    <definedName name="MemberSecondHeaderUseItem_21" localSheetId="0" hidden="1">EPMFormattingSheet!$L$134</definedName>
    <definedName name="MemberSecondHeaderUseItem_3" localSheetId="0" hidden="1">EPMFormattingSheet!$L$80</definedName>
    <definedName name="MemberSecondHeaderUseItem_3" localSheetId="3" hidden="1">'EPMFormattingSheet (2)'!$L$80</definedName>
    <definedName name="MemberSecondHeaderUseItem_4" localSheetId="0" hidden="1">EPMFormattingSheet!$L$83</definedName>
    <definedName name="MemberSecondHeaderUseItem_4" localSheetId="3" hidden="1">'EPMFormattingSheet (2)'!$L$83</definedName>
    <definedName name="MemberSecondHeaderUseItem_5" localSheetId="0" hidden="1">EPMFormattingSheet!$L$86</definedName>
    <definedName name="MemberSecondHeaderUseItem_5" localSheetId="3" hidden="1">'EPMFormattingSheet (2)'!$L$86</definedName>
    <definedName name="MemberSecondHeaderUseItem_6" localSheetId="0" hidden="1">EPMFormattingSheet!$L$89</definedName>
    <definedName name="MemberSecondHeaderUseItem_6" localSheetId="3" hidden="1">'EPMFormattingSheet (2)'!$L$89</definedName>
    <definedName name="MemberSecondHeaderUseItem_7" localSheetId="0" hidden="1">EPMFormattingSheet!$L$92</definedName>
    <definedName name="MemberSecondHeaderUseItem_7" localSheetId="3" hidden="1">'EPMFormattingSheet (2)'!$L$92</definedName>
    <definedName name="MemberSecondHeaderUseItem_8" localSheetId="0" hidden="1">EPMFormattingSheet!$L$95</definedName>
    <definedName name="MemberSecondHeaderUseItem_8" localSheetId="3" hidden="1">'EPMFormattingSheet (2)'!$L$95</definedName>
    <definedName name="MemberSecondHeaderUseItem_9" localSheetId="0" hidden="1">EPMFormattingSheet!$L$98</definedName>
    <definedName name="MemberSecondHeaderUseItem_9" localSheetId="3" hidden="1">'EPMFormattingSheet (2)'!$L$98</definedName>
    <definedName name="MemberSecondHeaderUseLocal" localSheetId="0" hidden="1">EPMFormattingSheet!$L$66</definedName>
    <definedName name="MemberSecondHeaderUseLocal" localSheetId="3" hidden="1">'EPMFormattingSheet (2)'!$L$66</definedName>
    <definedName name="OddDataFirst" localSheetId="0" hidden="1">EPMFormattingSheet!$F$169</definedName>
    <definedName name="OddDataFirst" localSheetId="3" hidden="1">'EPMFormattingSheet (2)'!$F$172</definedName>
    <definedName name="OddDataSecond" localSheetId="0" hidden="1">EPMFormattingSheet!$F$177</definedName>
    <definedName name="OddDataSecond" localSheetId="3" hidden="1">'EPMFormattingSheet (2)'!$F$180</definedName>
    <definedName name="OddDataUseFirst" localSheetId="0" hidden="1">EPMFormattingSheet!$H$169</definedName>
    <definedName name="OddDataUseFirst" localSheetId="3" hidden="1">'EPMFormattingSheet (2)'!$H$172</definedName>
    <definedName name="OddDataUseSecond" localSheetId="0" hidden="1">EPMFormattingSheet!$H$177</definedName>
    <definedName name="OddDataUseSecond" localSheetId="3" hidden="1">'EPMFormattingSheet (2)'!$H$180</definedName>
    <definedName name="OddEvenEndBlock" localSheetId="0" hidden="1">EPMFormattingSheet!$B$182</definedName>
    <definedName name="OddEvenEndBlock" localSheetId="3" hidden="1">'EPMFormattingSheet (2)'!$B$185</definedName>
    <definedName name="OddEvenFirstBlock" localSheetId="0" hidden="1">EPMFormattingSheet!$B$166:$B$173</definedName>
    <definedName name="OddEvenFirstBlock" localSheetId="3" hidden="1">'EPMFormattingSheet (2)'!$B$169:$B$176</definedName>
    <definedName name="OddEvenSecondBlock" localSheetId="0" hidden="1">EPMFormattingSheet!$B$174:$B$181</definedName>
    <definedName name="OddEvenSecondBlock" localSheetId="3" hidden="1">'EPMFormattingSheet (2)'!$B$177:$B$184</definedName>
    <definedName name="OddHeaderFirst" localSheetId="0" hidden="1">EPMFormattingSheet!$J$169</definedName>
    <definedName name="OddHeaderFirst" localSheetId="3" hidden="1">'EPMFormattingSheet (2)'!$J$172</definedName>
    <definedName name="OddHeaderSecond" localSheetId="0" hidden="1">EPMFormattingSheet!$J$177</definedName>
    <definedName name="OddHeaderSecond" localSheetId="3" hidden="1">'EPMFormattingSheet (2)'!$J$180</definedName>
    <definedName name="OddHeaderUseFirst" localSheetId="0" hidden="1">EPMFormattingSheet!$L$169</definedName>
    <definedName name="OddHeaderUseFirst" localSheetId="3" hidden="1">'EPMFormattingSheet (2)'!$L$172</definedName>
    <definedName name="OddHeaderUseSecond" localSheetId="0" hidden="1">EPMFormattingSheet!$L$177</definedName>
    <definedName name="OddHeaderUseSecond" localSheetId="3" hidden="1">'EPMFormattingSheet (2)'!$L$180</definedName>
    <definedName name="PageHeaderDefaultHeader" localSheetId="0" hidden="1">EPMFormattingSheet!$F$188</definedName>
    <definedName name="PageHeaderDefaultHeader" localSheetId="3" hidden="1">'EPMFormattingSheet (2)'!$F$191</definedName>
    <definedName name="PageHeaderDefaultHeaderUse" localSheetId="0" hidden="1">EPMFormattingSheet!$H$188:$L$188</definedName>
    <definedName name="PageHeaderDefaultHeaderUse" localSheetId="3" hidden="1">'EPMFormattingSheet (2)'!$H$191:$L$191</definedName>
    <definedName name="RemoveLevelFirst" localSheetId="0" hidden="1">EPMFormattingSheet!$D$26</definedName>
    <definedName name="RemoveLevelFirst" localSheetId="3" hidden="1">'EPMFormattingSheet (2)'!$D$26</definedName>
    <definedName name="RemoveLevelSecond" localSheetId="0" hidden="1">EPMFormattingSheet!$D$47</definedName>
    <definedName name="RemoveLevelSecond" localSheetId="3" hidden="1">'EPMFormattingSheet (2)'!$D$47</definedName>
  </definedNames>
  <calcPr calcId="152511"/>
</workbook>
</file>

<file path=xl/calcChain.xml><?xml version="1.0" encoding="utf-8"?>
<calcChain xmlns="http://schemas.openxmlformats.org/spreadsheetml/2006/main">
  <c r="T53" i="6" l="1"/>
  <c r="R53" i="6"/>
  <c r="T52" i="6"/>
  <c r="R52" i="6"/>
  <c r="T51" i="6"/>
  <c r="R51" i="6"/>
  <c r="Z49" i="6"/>
  <c r="Y49" i="6"/>
  <c r="X49" i="6"/>
  <c r="W49" i="6"/>
  <c r="V49" i="6"/>
  <c r="U49" i="6"/>
  <c r="T49" i="6"/>
  <c r="S49" i="6"/>
  <c r="Z48" i="6"/>
  <c r="Y48" i="6"/>
  <c r="X48" i="6"/>
  <c r="W48" i="6"/>
  <c r="V48" i="6"/>
  <c r="U48" i="6"/>
  <c r="T48" i="6"/>
  <c r="S48" i="6"/>
  <c r="Z47" i="6"/>
  <c r="Y47" i="6"/>
  <c r="X47" i="6"/>
  <c r="W47" i="6"/>
  <c r="V47" i="6"/>
  <c r="U47" i="6"/>
  <c r="T47" i="6"/>
  <c r="S47" i="6"/>
  <c r="AC40" i="6"/>
  <c r="Z40" i="6"/>
  <c r="X40" i="6"/>
  <c r="V40" i="6"/>
  <c r="U40" i="6"/>
  <c r="T40" i="6"/>
  <c r="S40" i="6"/>
  <c r="B30" i="6"/>
  <c r="C16" i="6"/>
  <c r="C15" i="6"/>
  <c r="C14" i="6"/>
  <c r="C13" i="6"/>
  <c r="C6" i="6"/>
  <c r="C5" i="6"/>
  <c r="G12" i="6"/>
  <c r="E12" i="6"/>
  <c r="H9" i="6"/>
  <c r="G9" i="6"/>
  <c r="J8" i="6"/>
  <c r="E7" i="6"/>
  <c r="E6" i="6"/>
  <c r="G7" i="6"/>
  <c r="G4" i="6"/>
  <c r="E4" i="6"/>
  <c r="T1" i="6"/>
  <c r="AI53" i="1"/>
  <c r="AI52" i="1"/>
  <c r="AI51" i="1"/>
  <c r="AI50" i="1"/>
  <c r="AI49" i="1"/>
  <c r="AI48" i="1"/>
  <c r="X53" i="1"/>
  <c r="V53" i="1"/>
  <c r="T53" i="1"/>
  <c r="R53" i="1"/>
  <c r="P53" i="1"/>
  <c r="O53" i="1"/>
  <c r="N53" i="1"/>
  <c r="M53" i="1"/>
  <c r="X52" i="1"/>
  <c r="V52" i="1"/>
  <c r="T52" i="1"/>
  <c r="R52" i="1"/>
  <c r="P52" i="1"/>
  <c r="O52" i="1"/>
  <c r="N52" i="1"/>
  <c r="M52" i="1"/>
  <c r="X51" i="1"/>
  <c r="V51" i="1"/>
  <c r="T51" i="1"/>
  <c r="R51" i="1"/>
  <c r="P51" i="1"/>
  <c r="O51" i="1"/>
  <c r="N51" i="1"/>
  <c r="M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Z40" i="1"/>
  <c r="V40" i="1"/>
  <c r="U40" i="1"/>
  <c r="T40" i="1"/>
  <c r="S40" i="1"/>
  <c r="R40" i="1"/>
  <c r="Q40" i="1"/>
  <c r="B30" i="1"/>
  <c r="C14" i="1"/>
  <c r="C13" i="1"/>
  <c r="C6" i="1"/>
  <c r="C5" i="1"/>
  <c r="G12" i="1"/>
  <c r="E12" i="1"/>
  <c r="H9" i="1"/>
  <c r="G9" i="1"/>
  <c r="J8" i="1"/>
  <c r="E7" i="1"/>
  <c r="E6" i="1"/>
  <c r="G7" i="1"/>
  <c r="G4" i="1"/>
  <c r="E4" i="1"/>
  <c r="T1" i="1"/>
  <c r="U53" i="6"/>
  <c r="V53" i="6"/>
  <c r="W53" i="6"/>
  <c r="X53" i="6"/>
  <c r="Y53" i="6"/>
  <c r="AG52" i="1"/>
  <c r="AG51" i="1"/>
  <c r="AF52" i="1"/>
  <c r="AF51" i="1"/>
  <c r="AE52" i="1"/>
  <c r="AE51" i="1"/>
  <c r="AD52" i="1"/>
  <c r="AD51" i="1"/>
  <c r="Y53" i="1"/>
  <c r="Z53" i="1"/>
  <c r="AA53" i="1"/>
  <c r="AB53" i="1"/>
  <c r="AC52" i="1"/>
  <c r="AC51" i="1"/>
  <c r="AG53" i="1" l="1"/>
  <c r="AC53" i="1"/>
  <c r="S53" i="6"/>
  <c r="S51" i="6"/>
  <c r="S52" i="6"/>
  <c r="W53" i="1"/>
  <c r="U53" i="1"/>
  <c r="S53" i="1"/>
  <c r="Q53" i="1"/>
  <c r="W52" i="1"/>
  <c r="U52" i="1"/>
  <c r="S52" i="1"/>
  <c r="Q52" i="1"/>
  <c r="W51" i="1"/>
  <c r="U51" i="1"/>
  <c r="S51" i="1"/>
  <c r="Q51" i="1"/>
  <c r="AD53" i="1"/>
  <c r="AF53" i="1"/>
  <c r="AE53" i="1"/>
  <c r="D45" i="8" l="1"/>
  <c r="D42" i="8"/>
  <c r="D39" i="8"/>
  <c r="D24" i="8"/>
  <c r="D21" i="8"/>
  <c r="D18" i="8"/>
  <c r="AB39" i="6"/>
  <c r="C25" i="6"/>
  <c r="B25" i="6"/>
  <c r="C24" i="6"/>
  <c r="B24" i="6"/>
  <c r="D22" i="6"/>
  <c r="B22" i="6"/>
  <c r="E21" i="6"/>
  <c r="B21" i="6"/>
  <c r="F14" i="6"/>
  <c r="F13" i="6"/>
  <c r="F11" i="6"/>
  <c r="C11" i="6"/>
  <c r="F10" i="6"/>
  <c r="C10" i="6"/>
  <c r="F6" i="6"/>
  <c r="F5" i="6"/>
  <c r="F12" i="6" l="1"/>
  <c r="W39" i="6" s="1"/>
  <c r="J4" i="6"/>
  <c r="C4" i="6"/>
  <c r="J7" i="6"/>
  <c r="C7" i="6"/>
  <c r="AB40" i="6"/>
  <c r="C12" i="6"/>
  <c r="E8" i="6"/>
  <c r="C8" i="6" s="1"/>
  <c r="E22" i="6"/>
  <c r="C22" i="6"/>
  <c r="D9" i="6"/>
  <c r="D9" i="1" l="1"/>
  <c r="H8" i="6"/>
  <c r="Y40" i="6"/>
  <c r="I8" i="6"/>
  <c r="E9" i="6"/>
  <c r="H7" i="6"/>
  <c r="F7" i="6" s="1"/>
  <c r="H4" i="6"/>
  <c r="F4" i="6" s="1"/>
  <c r="Y3" i="6"/>
  <c r="X3" i="6"/>
  <c r="AG46" i="1"/>
  <c r="AF46" i="1"/>
  <c r="F9" i="6" l="1"/>
  <c r="U39" i="6" s="1"/>
  <c r="C9" i="6"/>
  <c r="F8" i="6"/>
  <c r="S39" i="6" s="1"/>
  <c r="E21" i="1"/>
  <c r="B21" i="1"/>
  <c r="T4" i="6" l="1"/>
  <c r="F3" i="6"/>
  <c r="Y42" i="6" s="1"/>
  <c r="X1" i="6"/>
  <c r="V1" i="6"/>
  <c r="Y1" i="6"/>
  <c r="W1" i="6"/>
  <c r="U1" i="6"/>
  <c r="C11" i="1"/>
  <c r="W45" i="6" l="1"/>
  <c r="V45" i="6"/>
  <c r="U45" i="6"/>
  <c r="X45" i="6"/>
  <c r="F5" i="1"/>
  <c r="F6" i="1"/>
  <c r="F10" i="1"/>
  <c r="F11" i="1"/>
  <c r="F13" i="1"/>
  <c r="F14" i="1"/>
  <c r="D45" i="4"/>
  <c r="D42" i="4"/>
  <c r="D39" i="4"/>
  <c r="D24" i="4"/>
  <c r="D21" i="4"/>
  <c r="D18" i="4"/>
  <c r="J4" i="1" l="1"/>
  <c r="E8" i="1"/>
  <c r="C8" i="1" s="1"/>
  <c r="J7" i="1"/>
  <c r="C12" i="1"/>
  <c r="AB3" i="1" s="1"/>
  <c r="C10" i="1"/>
  <c r="C7" i="1"/>
  <c r="C4" i="1"/>
  <c r="E9" i="1"/>
  <c r="AC3" i="1" l="1"/>
  <c r="C9" i="1"/>
  <c r="AA1" i="1" s="1"/>
  <c r="AF1" i="1" l="1"/>
  <c r="AE1" i="1"/>
  <c r="AD1" i="1"/>
  <c r="C24" i="1"/>
  <c r="AB45" i="1"/>
  <c r="Y1" i="1"/>
  <c r="Z1" i="1"/>
  <c r="AB1" i="1"/>
  <c r="AC1" i="1"/>
  <c r="F9" i="1"/>
  <c r="S39" i="1" s="1"/>
  <c r="F12" i="1"/>
  <c r="U39" i="1" s="1"/>
  <c r="Y40" i="1" l="1"/>
  <c r="AA45" i="1"/>
  <c r="Y45" i="1"/>
  <c r="I8" i="1"/>
  <c r="T4" i="1"/>
  <c r="H8" i="1"/>
  <c r="H4" i="1"/>
  <c r="F4" i="1" s="1"/>
  <c r="H7" i="1"/>
  <c r="F7" i="1" s="1"/>
  <c r="B25" i="1"/>
  <c r="C25" i="1"/>
  <c r="B24" i="1"/>
  <c r="Z45" i="1"/>
  <c r="F8" i="1" l="1"/>
  <c r="Q39" i="1" s="1"/>
  <c r="C22" i="1"/>
  <c r="E22" i="1"/>
  <c r="D22" i="1" l="1"/>
  <c r="B22" i="1"/>
  <c r="F3" i="1"/>
  <c r="Y42" i="1" s="1"/>
</calcChain>
</file>

<file path=xl/comments1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#NEW_LOCALMEMBER|LocalMember:ID ORGANIC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#NEW_LOCALMEMBER|LocalMember:DESC ORGANIC</t>
        </r>
      </text>
    </comment>
    <comment ref="D131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34" authorId="1" shapeId="0">
      <text>
        <r>
          <rPr>
            <sz val="9"/>
            <color indexed="81"/>
            <rFont val="Tahoma"/>
            <family val="2"/>
          </rPr>
          <t>#NEW_MEMBER|Member:[TIPUS_DATO].[PARENTH1].[TIPRETOT]</t>
        </r>
      </text>
    </comment>
    <comment ref="D158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comments2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#NEW_MEMBER|Member:[TIPUS_DATO].[PARENTH1].[TICREDINI]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#NEW_PROPERTY|Dimension:ECONOMIC_D|Hierarchy:|Condition:FLAG_2013|Operator:Equals|Value:&lt;EMPTY&gt;|HighValue:</t>
        </r>
      </text>
    </comment>
    <comment ref="D155" authorId="0" shapeId="0">
      <text>
        <r>
          <rPr>
            <sz val="8"/>
            <color indexed="81"/>
            <rFont val="Tahoma"/>
            <family val="2"/>
          </rPr>
          <t>#NEW_PROPERTY|Dimension:FUNCTIONAL_D|Hierarchy:|Condition:FLAG_2013|Operator:Equals|Value:&lt;EMPTY&gt;|HighValue:</t>
        </r>
      </text>
    </comment>
    <comment ref="D158" authorId="0" shapeId="0">
      <text>
        <r>
          <rPr>
            <sz val="8"/>
            <color indexed="81"/>
            <rFont val="Tahoma"/>
            <family val="2"/>
          </rPr>
          <t>#NEW_PROPERTY|Dimension:ORGANIC_D|Hierarchy:|Condition:FLAG_2013|Operator:Equals|Value:&lt;EMPTY&gt;|HighValue:</t>
        </r>
      </text>
    </comment>
    <comment ref="D161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sharedStrings.xml><?xml version="1.0" encoding="utf-8"?>
<sst xmlns="http://schemas.openxmlformats.org/spreadsheetml/2006/main" count="636" uniqueCount="139">
  <si>
    <t>DIMENSION AREA</t>
  </si>
  <si>
    <t>MODEL</t>
  </si>
  <si>
    <t>DIMENSIONS</t>
  </si>
  <si>
    <t>VALUES</t>
  </si>
  <si>
    <t>FILTERS</t>
  </si>
  <si>
    <t>CONSTANTS</t>
  </si>
  <si>
    <t>SUMMATION</t>
  </si>
  <si>
    <t>CONTROL_1</t>
  </si>
  <si>
    <t>CONTROL_2</t>
  </si>
  <si>
    <t>CONTROL_...</t>
  </si>
  <si>
    <t>TOTAL:</t>
  </si>
  <si>
    <t>ENTITAT</t>
  </si>
  <si>
    <t>PERIODE</t>
  </si>
  <si>
    <t>TIPUS_DATO</t>
  </si>
  <si>
    <t>VERSIO</t>
  </si>
  <si>
    <t>MEASURES</t>
  </si>
  <si>
    <t>ECONOMIC_D</t>
  </si>
  <si>
    <t>ACTIVITIES_D</t>
  </si>
  <si>
    <t>FUNCTIONAL_D</t>
  </si>
  <si>
    <t>ORGANIC_D</t>
  </si>
  <si>
    <t>PROJECTS_D</t>
  </si>
  <si>
    <t>TICREDINI</t>
  </si>
  <si>
    <t>TIIMNOPLURIS</t>
  </si>
  <si>
    <t>Període</t>
  </si>
  <si>
    <t>Tipus_dato</t>
  </si>
  <si>
    <t>Versió</t>
  </si>
  <si>
    <t>VCARG</t>
  </si>
  <si>
    <t>Pressupost Manual</t>
  </si>
  <si>
    <t>Pressupost Total</t>
  </si>
  <si>
    <t>Crèdit inicial</t>
  </si>
  <si>
    <t>IMPUTCURRENCY</t>
  </si>
  <si>
    <t>ACDUMMY</t>
  </si>
  <si>
    <t>EUR</t>
  </si>
  <si>
    <t>Descripció llarga</t>
  </si>
  <si>
    <t>TIPO GASTO</t>
  </si>
  <si>
    <t>LEVEL'=YEAR CALC=N</t>
  </si>
  <si>
    <t>TYPE=BOTTOM</t>
  </si>
  <si>
    <t>PERIODIC</t>
  </si>
  <si>
    <t>Hoja de formato EPM</t>
  </si>
  <si>
    <t>Nota: La configuración del formato de las secciones inferiores predomina sobre la de las secciones superiores si se producen conflictos.</t>
  </si>
  <si>
    <t>Formato de nivel de jerarquía</t>
  </si>
  <si>
    <t>Datos</t>
  </si>
  <si>
    <t>Usar</t>
  </si>
  <si>
    <t>Encabezado</t>
  </si>
  <si>
    <t>Fila</t>
  </si>
  <si>
    <t>Formato predeterminado</t>
  </si>
  <si>
    <t>All</t>
  </si>
  <si>
    <t>Etiqueta</t>
  </si>
  <si>
    <t>Formato de nivel base</t>
  </si>
  <si>
    <t>Formatro en nivel específico:</t>
  </si>
  <si>
    <t>Columna</t>
  </si>
  <si>
    <t>Componente de dimensión/formato de propiedad</t>
  </si>
  <si>
    <t>Formato predeterminado de componente personalizado</t>
  </si>
  <si>
    <t>Formato predeterminado de componente calculado</t>
  </si>
  <si>
    <t>Formato predeterminado de componente que se puede introducir</t>
  </si>
  <si>
    <t>Formato predeterminado de componente local</t>
  </si>
  <si>
    <t>Formato predeterminado de componente cambiado</t>
  </si>
  <si>
    <t>Formato en componente/propiedad específica:</t>
  </si>
  <si>
    <t>Bandas de fila y columna</t>
  </si>
  <si>
    <t>Formato impar</t>
  </si>
  <si>
    <t>Formato par</t>
  </si>
  <si>
    <t>Formato del eje de página</t>
  </si>
  <si>
    <t>Formato en dimensión específica:</t>
  </si>
  <si>
    <t>Ayuda</t>
  </si>
  <si>
    <t>Formato y columna "Usar":</t>
  </si>
  <si>
    <t>Dimensión externa o interna:</t>
  </si>
  <si>
    <t xml:space="preserve">En las celdas "1000" y "Label", defina el formato deseado usando las funciones de formato de celdas estándar de Microsoft Office Excel._x000D_
De forma predeterminada, se aplicará toda la configuración de formato y se mostrará "TODO" en la columna "Use"._x000D_
_x000D_
A continuación, puede especificar la configuración del formato definido que desea aplicar, o definir configuraciones adicionales. Para ello, haga doble clic en una celda "Use" y defina la configuración de formato en el cuadro de diálogo que se abre, o especifique directamente la configuración de formato en una celda "Use" mediante una sintaxis específica como, por ejemplo: (FontBold = Y) | (FontSize = 18)._x000D_
		</t>
  </si>
  <si>
    <t>Priporidad a fila o columna</t>
  </si>
  <si>
    <t>Estas opciones permiten especificar qué formato definido para filas o columnas se aplicará primero en caso de conflicto. Al hacer clic en la opción "Prioridad para columna", se muestra primero la sección "Columna" en la sección de formato y la sección "Fila" se muestra en segunda posición en la sección de formato, y se aplican las reglas de prioridad.</t>
  </si>
  <si>
    <t>Si un eje de fila o columna contiene más de una dimensión, se puede especificar a qué dimensión desea que se aplique el formato definido; siendo "Dimensión interna" la última dimensión y "Dimensión externa" la primera dimensión del eje.</t>
  </si>
  <si>
    <t>None</t>
  </si>
  <si>
    <t>DESC PROJECTS</t>
  </si>
  <si>
    <t>ID PROJECTS</t>
  </si>
  <si>
    <t>DESC FUNCIONAL</t>
  </si>
  <si>
    <t>ID FUNCIONAL</t>
  </si>
  <si>
    <t>DESC ECONOMIC</t>
  </si>
  <si>
    <t>ID ECONOMIC</t>
  </si>
  <si>
    <t>Label</t>
  </si>
  <si>
    <t>HorizontalAlignment | Pattern | Protection</t>
  </si>
  <si>
    <t>Pressupost base</t>
  </si>
  <si>
    <t>Crèdit Inicial</t>
  </si>
  <si>
    <t>Pressupost total</t>
  </si>
  <si>
    <t>Pattern | Lock</t>
  </si>
  <si>
    <t>Lock</t>
  </si>
  <si>
    <t>FontColorIndex</t>
  </si>
  <si>
    <t>Variació Base</t>
  </si>
  <si>
    <t>% de Variació Base</t>
  </si>
  <si>
    <t>Comentaris</t>
  </si>
  <si>
    <t>Savecomment</t>
  </si>
  <si>
    <t>Porc de Variacio Base</t>
  </si>
  <si>
    <t>NumberFormat | Pattern | Lock</t>
  </si>
  <si>
    <t>Porc Variacio XXXX</t>
  </si>
  <si>
    <t>TIPREMAN</t>
  </si>
  <si>
    <t>TIPRETOT</t>
  </si>
  <si>
    <t>Row</t>
  </si>
  <si>
    <t>FontBold | Pattern</t>
  </si>
  <si>
    <t>Orgànica</t>
  </si>
  <si>
    <t>Exercici</t>
  </si>
  <si>
    <t>TIIMPTOTPB</t>
  </si>
  <si>
    <t>Entitat</t>
  </si>
  <si>
    <t>Selecció:</t>
  </si>
  <si>
    <t>.                                                                                                                                                                 .</t>
  </si>
  <si>
    <t>BOTTOM=Y</t>
  </si>
  <si>
    <t>REPORT RANGE</t>
  </si>
  <si>
    <t>CELL SOURCE</t>
  </si>
  <si>
    <t>CELL  TARGET</t>
  </si>
  <si>
    <t>column</t>
  </si>
  <si>
    <t>CELL</t>
  </si>
  <si>
    <t>COLUMN</t>
  </si>
  <si>
    <t>Save Comment</t>
  </si>
  <si>
    <t>ELABORACIO</t>
  </si>
  <si>
    <t>ENTIDAD_ORIGEN</t>
  </si>
  <si>
    <t xml:space="preserve">ECONOMIC_D.Flag_2013 = &lt;EMPTY&gt; </t>
  </si>
  <si>
    <t xml:space="preserve">FUNCTIONAL_D.Flag_2013 = &lt;EMPTY&gt; </t>
  </si>
  <si>
    <t xml:space="preserve">ORGANIC_D.Flag_2013 = &lt;EMPTY&gt; </t>
  </si>
  <si>
    <t>ACTUACIO</t>
  </si>
  <si>
    <t>PROGRAMA</t>
  </si>
  <si>
    <t>PRDUMMY</t>
  </si>
  <si>
    <t>ECONÒMIC</t>
  </si>
  <si>
    <t>Pattern</t>
  </si>
  <si>
    <t>Variació XXXX</t>
  </si>
  <si>
    <t>TIPREMAN - Pressupost manual</t>
  </si>
  <si>
    <t>TICREDOBLIGA</t>
  </si>
  <si>
    <t>V1_C</t>
  </si>
  <si>
    <t>TICREDLIQUIDA</t>
  </si>
  <si>
    <t>Liquidat</t>
  </si>
  <si>
    <t>Obligat</t>
  </si>
  <si>
    <t>TICREDOBLIGA - Obligat</t>
  </si>
  <si>
    <t>ORGÀNICA</t>
  </si>
  <si>
    <t>ID ORGANIC</t>
  </si>
  <si>
    <t>DESC ORGANIC</t>
  </si>
  <si>
    <t>TIRAANYENS</t>
  </si>
  <si>
    <t>VF</t>
  </si>
  <si>
    <t>ECONOMICA</t>
  </si>
  <si>
    <t>TICREDLIQUIDA - Liquidat</t>
  </si>
  <si>
    <t>TICREDINI - Crèdit Inicial EXERCICI -1</t>
  </si>
  <si>
    <t>TOTAL</t>
  </si>
  <si>
    <t>TIPRETOT - Pressupost total</t>
  </si>
  <si>
    <t>CAPÍTOLS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</si>
</sst>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sz val="11"/>
      <color theme="3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3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50849F"/>
        <bgColor indexed="64"/>
      </patternFill>
    </fill>
    <fill>
      <patternFill patternType="solid">
        <fgColor rgb="FFC2D6E0"/>
        <bgColor indexed="64"/>
      </patternFill>
    </fill>
    <fill>
      <patternFill patternType="solid">
        <fgColor rgb="FFDEE9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theme="0" tint="-0.14996795556505021"/>
        <bgColor rgb="FFF2F2F2"/>
      </patternFill>
    </fill>
    <fill>
      <patternFill patternType="solid">
        <fgColor rgb="FFDCE6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1499374370555742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67">
    <xf numFmtId="0" fontId="0" fillId="0" borderId="0" xfId="0"/>
    <xf numFmtId="0" fontId="1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9" xfId="0" applyFont="1" applyFill="1" applyBorder="1"/>
    <xf numFmtId="0" fontId="2" fillId="0" borderId="0" xfId="0" applyFont="1"/>
    <xf numFmtId="0" fontId="2" fillId="4" borderId="1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1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7" xfId="0" applyFont="1" applyBorder="1"/>
    <xf numFmtId="0" fontId="1" fillId="2" borderId="5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1" fillId="2" borderId="10" xfId="0" applyFont="1" applyFill="1" applyBorder="1"/>
    <xf numFmtId="0" fontId="2" fillId="3" borderId="17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19" xfId="0" applyFont="1" applyFill="1" applyBorder="1"/>
    <xf numFmtId="0" fontId="0" fillId="0" borderId="1" xfId="0" applyBorder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0" fillId="0" borderId="6" xfId="0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0" borderId="0" xfId="0" quotePrefix="1" applyFont="1"/>
    <xf numFmtId="0" fontId="2" fillId="6" borderId="1" xfId="0" applyFont="1" applyFill="1" applyBorder="1"/>
    <xf numFmtId="0" fontId="2" fillId="7" borderId="1" xfId="0" applyFont="1" applyFill="1" applyBorder="1"/>
    <xf numFmtId="0" fontId="4" fillId="0" borderId="0" xfId="0" applyFont="1" applyAlignment="1" applyProtection="1">
      <alignment horizontal="left" indent="10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1" fillId="0" borderId="33" xfId="0" applyFont="1" applyBorder="1"/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0" xfId="0" applyFont="1" applyBorder="1"/>
    <xf numFmtId="0" fontId="2" fillId="12" borderId="1" xfId="0" applyFont="1" applyFill="1" applyBorder="1"/>
    <xf numFmtId="0" fontId="4" fillId="1" borderId="5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1" borderId="53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4" fillId="1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left" vertical="center"/>
      <protection locked="0"/>
    </xf>
    <xf numFmtId="4" fontId="2" fillId="0" borderId="54" xfId="0" applyNumberFormat="1" applyFont="1" applyFill="1" applyBorder="1" applyAlignment="1" applyProtection="1">
      <alignment horizontal="right"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  <protection locked="0"/>
    </xf>
    <xf numFmtId="4" fontId="15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/>
    <xf numFmtId="0" fontId="2" fillId="12" borderId="1" xfId="0" applyNumberFormat="1" applyFont="1" applyFill="1" applyBorder="1"/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0" fillId="0" borderId="0" xfId="0" applyNumberFormat="1"/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/>
      <protection hidden="1"/>
    </xf>
    <xf numFmtId="0" fontId="4" fillId="1" borderId="0" xfId="0" applyFont="1" applyFill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right" indent="1"/>
    </xf>
    <xf numFmtId="0" fontId="20" fillId="0" borderId="57" xfId="0" applyFont="1" applyBorder="1" applyAlignment="1" applyProtection="1"/>
    <xf numFmtId="4" fontId="2" fillId="14" borderId="58" xfId="0" applyNumberFormat="1" applyFont="1" applyFill="1" applyBorder="1" applyAlignment="1" applyProtection="1">
      <alignment horizontal="center" vertical="center"/>
    </xf>
    <xf numFmtId="4" fontId="2" fillId="15" borderId="59" xfId="0" applyNumberFormat="1" applyFont="1" applyFill="1" applyBorder="1" applyAlignment="1" applyProtection="1">
      <alignment horizontal="left" vertical="center" indent="1"/>
    </xf>
    <xf numFmtId="4" fontId="2" fillId="14" borderId="59" xfId="0" applyNumberFormat="1" applyFont="1" applyFill="1" applyBorder="1" applyAlignment="1" applyProtection="1">
      <alignment horizontal="center" vertical="center"/>
    </xf>
    <xf numFmtId="4" fontId="2" fillId="14" borderId="6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" fillId="5" borderId="55" xfId="0" applyNumberFormat="1" applyFont="1" applyFill="1" applyBorder="1" applyAlignment="1" applyProtection="1">
      <alignment horizontal="right" vertical="center"/>
    </xf>
    <xf numFmtId="0" fontId="2" fillId="12" borderId="3" xfId="0" applyFont="1" applyFill="1" applyBorder="1"/>
    <xf numFmtId="0" fontId="0" fillId="16" borderId="1" xfId="0" applyFill="1" applyBorder="1"/>
    <xf numFmtId="0" fontId="0" fillId="17" borderId="1" xfId="0" applyFill="1" applyBorder="1"/>
    <xf numFmtId="4" fontId="2" fillId="12" borderId="1" xfId="0" applyNumberFormat="1" applyFont="1" applyFill="1" applyBorder="1"/>
    <xf numFmtId="0" fontId="0" fillId="16" borderId="6" xfId="0" applyFill="1" applyBorder="1"/>
    <xf numFmtId="0" fontId="0" fillId="0" borderId="3" xfId="0" applyBorder="1"/>
    <xf numFmtId="4" fontId="0" fillId="0" borderId="1" xfId="0" applyNumberFormat="1" applyBorder="1"/>
    <xf numFmtId="0" fontId="1" fillId="2" borderId="48" xfId="0" applyFont="1" applyFill="1" applyBorder="1"/>
    <xf numFmtId="0" fontId="1" fillId="2" borderId="61" xfId="0" applyFont="1" applyFill="1" applyBorder="1"/>
    <xf numFmtId="0" fontId="1" fillId="2" borderId="7" xfId="0" applyFont="1" applyFill="1" applyBorder="1"/>
    <xf numFmtId="0" fontId="2" fillId="4" borderId="62" xfId="0" applyFont="1" applyFill="1" applyBorder="1"/>
    <xf numFmtId="0" fontId="2" fillId="0" borderId="51" xfId="0" applyFont="1" applyBorder="1"/>
    <xf numFmtId="0" fontId="2" fillId="0" borderId="63" xfId="0" applyFont="1" applyBorder="1"/>
    <xf numFmtId="0" fontId="2" fillId="4" borderId="64" xfId="0" applyFont="1" applyFill="1" applyBorder="1"/>
    <xf numFmtId="0" fontId="2" fillId="0" borderId="5" xfId="0" applyFont="1" applyBorder="1"/>
    <xf numFmtId="0" fontId="1" fillId="2" borderId="64" xfId="0" applyFont="1" applyFill="1" applyBorder="1"/>
    <xf numFmtId="0" fontId="1" fillId="2" borderId="6" xfId="0" applyFont="1" applyFill="1" applyBorder="1"/>
    <xf numFmtId="0" fontId="2" fillId="4" borderId="65" xfId="0" applyFont="1" applyFill="1" applyBorder="1"/>
    <xf numFmtId="0" fontId="2" fillId="0" borderId="22" xfId="0" applyFont="1" applyBorder="1"/>
    <xf numFmtId="0" fontId="2" fillId="0" borderId="32" xfId="0" applyFont="1" applyBorder="1"/>
    <xf numFmtId="4" fontId="2" fillId="18" borderId="58" xfId="0" applyNumberFormat="1" applyFont="1" applyFill="1" applyBorder="1" applyAlignment="1" applyProtection="1">
      <alignment horizontal="center" vertical="center"/>
    </xf>
    <xf numFmtId="4" fontId="2" fillId="5" borderId="54" xfId="0" applyNumberFormat="1" applyFont="1" applyFill="1" applyBorder="1" applyAlignment="1" applyProtection="1">
      <alignment horizontal="left" vertical="center"/>
      <protection hidden="1"/>
    </xf>
    <xf numFmtId="0" fontId="19" fillId="0" borderId="56" xfId="0" applyFont="1" applyBorder="1" applyAlignment="1" applyProtection="1">
      <alignment horizontal="center" vertical="center"/>
    </xf>
    <xf numFmtId="4" fontId="2" fillId="0" borderId="1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10" fontId="14" fillId="13" borderId="1" xfId="0" applyNumberFormat="1" applyFont="1" applyFill="1" applyBorder="1" applyAlignment="1" applyProtection="1">
      <alignment horizontal="center" vertical="center"/>
    </xf>
    <xf numFmtId="10" fontId="2" fillId="5" borderId="55" xfId="1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14" fillId="13" borderId="18" xfId="0" applyFont="1" applyFill="1" applyBorder="1" applyAlignment="1" applyProtection="1">
      <alignment horizontal="center" vertical="center"/>
      <protection locked="0"/>
    </xf>
    <xf numFmtId="0" fontId="14" fillId="13" borderId="30" xfId="0" applyFont="1" applyFill="1" applyBorder="1" applyAlignment="1" applyProtection="1">
      <alignment horizontal="center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</xf>
    <xf numFmtId="4" fontId="2" fillId="5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8" borderId="70" xfId="0" applyNumberFormat="1" applyFont="1" applyFill="1" applyBorder="1" applyAlignment="1" applyProtection="1">
      <alignment horizontal="center" vertical="center"/>
    </xf>
    <xf numFmtId="4" fontId="2" fillId="14" borderId="75" xfId="0" applyNumberFormat="1" applyFont="1" applyFill="1" applyBorder="1" applyAlignment="1" applyProtection="1">
      <alignment horizontal="center" vertical="center"/>
    </xf>
    <xf numFmtId="4" fontId="2" fillId="15" borderId="74" xfId="0" applyNumberFormat="1" applyFont="1" applyFill="1" applyBorder="1" applyAlignment="1" applyProtection="1">
      <alignment horizontal="left" vertical="center" indent="1"/>
    </xf>
    <xf numFmtId="4" fontId="2" fillId="10" borderId="54" xfId="0" applyNumberFormat="1" applyFont="1" applyFill="1" applyBorder="1" applyAlignment="1" applyProtection="1">
      <alignment horizontal="left" vertical="center"/>
      <protection hidden="1"/>
    </xf>
    <xf numFmtId="4" fontId="2" fillId="10" borderId="54" xfId="0" applyNumberFormat="1" applyFont="1" applyFill="1" applyBorder="1" applyAlignment="1" applyProtection="1">
      <alignment horizontal="right" vertical="center"/>
    </xf>
    <xf numFmtId="4" fontId="7" fillId="10" borderId="54" xfId="0" applyNumberFormat="1" applyFont="1" applyFill="1" applyBorder="1" applyAlignment="1" applyProtection="1">
      <alignment horizontal="left" vertical="center"/>
      <protection hidden="1"/>
    </xf>
    <xf numFmtId="4" fontId="7" fillId="10" borderId="54" xfId="0" applyNumberFormat="1" applyFont="1" applyFill="1" applyBorder="1" applyAlignment="1" applyProtection="1">
      <alignment horizontal="right" vertical="center"/>
    </xf>
    <xf numFmtId="4" fontId="7" fillId="10" borderId="5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3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9" borderId="2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10" borderId="17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horizontal="center" vertical="center"/>
      <protection hidden="1"/>
    </xf>
    <xf numFmtId="0" fontId="9" fillId="10" borderId="51" xfId="0" applyFont="1" applyFill="1" applyBorder="1" applyAlignment="1" applyProtection="1">
      <alignment horizontal="center" vertical="center"/>
      <protection hidden="1"/>
    </xf>
    <xf numFmtId="0" fontId="4" fillId="10" borderId="33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8" fillId="8" borderId="5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9" fillId="10" borderId="45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14" fillId="13" borderId="50" xfId="0" applyFont="1" applyFill="1" applyBorder="1" applyAlignment="1" applyProtection="1">
      <alignment horizontal="center" vertical="center"/>
    </xf>
    <xf numFmtId="0" fontId="14" fillId="13" borderId="28" xfId="0" applyFont="1" applyFill="1" applyBorder="1" applyAlignment="1" applyProtection="1">
      <alignment horizontal="center" vertical="center"/>
    </xf>
    <xf numFmtId="0" fontId="14" fillId="13" borderId="31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/>
    </xf>
    <xf numFmtId="0" fontId="20" fillId="0" borderId="71" xfId="0" applyFont="1" applyBorder="1" applyAlignment="1" applyProtection="1"/>
    <xf numFmtId="0" fontId="20" fillId="0" borderId="66" xfId="0" applyFont="1" applyBorder="1" applyAlignment="1" applyProtection="1"/>
    <xf numFmtId="0" fontId="21" fillId="0" borderId="0" xfId="0" applyFont="1" applyAlignment="1">
      <alignment horizontal="left" vertical="center"/>
    </xf>
    <xf numFmtId="4" fontId="14" fillId="13" borderId="27" xfId="0" applyNumberFormat="1" applyFont="1" applyFill="1" applyBorder="1" applyAlignment="1" applyProtection="1">
      <alignment horizontal="center" vertical="center"/>
    </xf>
    <xf numFmtId="4" fontId="14" fillId="13" borderId="26" xfId="0" applyNumberFormat="1" applyFont="1" applyFill="1" applyBorder="1" applyAlignment="1" applyProtection="1">
      <alignment horizontal="center" vertical="center"/>
    </xf>
    <xf numFmtId="4" fontId="14" fillId="13" borderId="22" xfId="0" applyNumberFormat="1" applyFont="1" applyFill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left" vertical="center"/>
    </xf>
    <xf numFmtId="0" fontId="20" fillId="0" borderId="57" xfId="0" applyFont="1" applyBorder="1" applyAlignment="1" applyProtection="1">
      <alignment horizontal="left" vertical="center"/>
    </xf>
    <xf numFmtId="4" fontId="2" fillId="15" borderId="73" xfId="0" applyNumberFormat="1" applyFont="1" applyFill="1" applyBorder="1" applyAlignment="1" applyProtection="1">
      <alignment horizontal="left" vertical="center"/>
    </xf>
    <xf numFmtId="4" fontId="2" fillId="15" borderId="74" xfId="0" applyNumberFormat="1" applyFont="1" applyFill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13" borderId="27" xfId="0" applyFont="1" applyFill="1" applyBorder="1" applyAlignment="1" applyProtection="1">
      <alignment horizontal="center" vertical="center"/>
    </xf>
    <xf numFmtId="0" fontId="14" fillId="13" borderId="22" xfId="0" applyFont="1" applyFill="1" applyBorder="1" applyAlignment="1" applyProtection="1">
      <alignment horizontal="center" vertical="center"/>
    </xf>
    <xf numFmtId="10" fontId="14" fillId="13" borderId="18" xfId="0" applyNumberFormat="1" applyFont="1" applyFill="1" applyBorder="1" applyAlignment="1" applyProtection="1">
      <alignment horizontal="center" vertical="center"/>
    </xf>
    <xf numFmtId="10" fontId="14" fillId="13" borderId="30" xfId="0" applyNumberFormat="1" applyFont="1" applyFill="1" applyBorder="1" applyAlignment="1" applyProtection="1">
      <alignment horizontal="center" vertical="center"/>
    </xf>
    <xf numFmtId="0" fontId="20" fillId="0" borderId="67" xfId="0" applyFont="1" applyBorder="1" applyAlignment="1" applyProtection="1"/>
    <xf numFmtId="4" fontId="2" fillId="15" borderId="68" xfId="0" applyNumberFormat="1" applyFont="1" applyFill="1" applyBorder="1" applyAlignment="1" applyProtection="1">
      <alignment horizontal="left" vertical="center" indent="1"/>
    </xf>
    <xf numFmtId="4" fontId="2" fillId="15" borderId="69" xfId="0" applyNumberFormat="1" applyFont="1" applyFill="1" applyBorder="1" applyAlignment="1" applyProtection="1">
      <alignment horizontal="lef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checked="Checked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Y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Z1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checked="Checked" firstButton="1" fmlaLink="Y1" lockText="1" noThreeD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CheckBox" fmlaLink="Z1" lockText="1" noThreeD="1"/>
</file>

<file path=xl/ctrlProps/ctrlProp82.xml><?xml version="1.0" encoding="utf-8"?>
<formControlPr xmlns="http://schemas.microsoft.com/office/spreadsheetml/2009/9/main" objectType="Label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Label" lockText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5.emf"/><Relationship Id="rId1" Type="http://schemas.openxmlformats.org/officeDocument/2006/relationships/image" Target="../media/image16.emf"/><Relationship Id="rId6" Type="http://schemas.openxmlformats.org/officeDocument/2006/relationships/image" Target="../media/image11.emf"/><Relationship Id="rId5" Type="http://schemas.openxmlformats.org/officeDocument/2006/relationships/image" Target="../media/image12.emf"/><Relationship Id="rId4" Type="http://schemas.openxmlformats.org/officeDocument/2006/relationships/image" Target="../media/image13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9.emf"/><Relationship Id="rId1" Type="http://schemas.openxmlformats.org/officeDocument/2006/relationships/image" Target="../media/image20.emf"/><Relationship Id="rId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4097" name="cbApplyLevelFormatting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4099" name="obLevelRowFirs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4100" name="obLevelColumnFirs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4102" name="obRelativeLevelHierarchy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4103" name="obDatabaseLevelHierarchy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4104" name="cbApplyLevelFromTopToBottom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4105" name="LVL1tbFormattingByLev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4107" name="obLevelOuterFirst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4108" name="obLevelInnerFirst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4109" name="cbUseDefaultLevelFirst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4110" name="cbUseLeafLevelFirst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4111" name="cbUseSpecificLevelFirst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4112" name="AddLevelFirs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4113" name="RemoveLevelFirst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4114" name="LVL2tbFormattingByLevel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4116" name="obLevelOuterSecond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4117" name="obLevelInnerSecond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4118" name="cbUseDefaultLevelSecond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4119" name="cbUseLeafLevelSecond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4120" name="cbUseSpecificLevelSecond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4121" name="AddLevelSecond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4122" name="RemoveLevelSecond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4123" name="cbApplyMemberFormatting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4125" name="obMemberRowFirst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4126" name="obMemberColumnFirs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138</xdr:row>
          <xdr:rowOff>198120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4127" name="cbApplyCustomMemberDefaultFirst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141</xdr:row>
          <xdr:rowOff>45720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4128" name="cbApplyCalculatedMemberFirst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4129" name="cbApplyImputableMemberFirst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0</xdr:rowOff>
        </xdr:from>
        <xdr:to>
          <xdr:col>2</xdr:col>
          <xdr:colOff>1021080</xdr:colOff>
          <xdr:row>150</xdr:row>
          <xdr:rowOff>38100</xdr:rowOff>
        </xdr:to>
        <xdr:sp macro="" textlink="">
          <xdr:nvSpPr>
            <xdr:cNvPr id="4130" name="cbApplyLocalMemberFirst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151</xdr:row>
          <xdr:rowOff>0</xdr:rowOff>
        </xdr:from>
        <xdr:to>
          <xdr:col>2</xdr:col>
          <xdr:colOff>1021080</xdr:colOff>
          <xdr:row>153</xdr:row>
          <xdr:rowOff>38100</xdr:rowOff>
        </xdr:to>
        <xdr:sp macro="" textlink="">
          <xdr:nvSpPr>
            <xdr:cNvPr id="4131" name="cbApplyChangedMemberFirst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154</xdr:row>
          <xdr:rowOff>45720</xdr:rowOff>
        </xdr:from>
        <xdr:to>
          <xdr:col>2</xdr:col>
          <xdr:colOff>1021080</xdr:colOff>
          <xdr:row>156</xdr:row>
          <xdr:rowOff>0</xdr:rowOff>
        </xdr:to>
        <xdr:sp macro="" textlink="">
          <xdr:nvSpPr>
            <xdr:cNvPr id="4132" name="cbApplySpecificMemberFirst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159</xdr:row>
          <xdr:rowOff>22860</xdr:rowOff>
        </xdr:from>
        <xdr:to>
          <xdr:col>3</xdr:col>
          <xdr:colOff>4290060</xdr:colOff>
          <xdr:row>159</xdr:row>
          <xdr:rowOff>266700</xdr:rowOff>
        </xdr:to>
        <xdr:sp macro="" textlink="">
          <xdr:nvSpPr>
            <xdr:cNvPr id="4133" name="AddMemberFirst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4134" name="cbApplyCustomMemberDefaultSecond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4135" name="cbApplyCalculatedMemberSecond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4136" name="cbApplyImputableMemberSecond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4137" name="cbApplyLocalMemberSecond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4138" name="cbApplyChangedMemberSecond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71</xdr:row>
          <xdr:rowOff>198120</xdr:rowOff>
        </xdr:to>
        <xdr:sp macro="" textlink="">
          <xdr:nvSpPr>
            <xdr:cNvPr id="4139" name="cbApplySpecificMemberSecond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135</xdr:row>
          <xdr:rowOff>22860</xdr:rowOff>
        </xdr:from>
        <xdr:to>
          <xdr:col>3</xdr:col>
          <xdr:colOff>4290060</xdr:colOff>
          <xdr:row>135</xdr:row>
          <xdr:rowOff>266700</xdr:rowOff>
        </xdr:to>
        <xdr:sp macro="" textlink="">
          <xdr:nvSpPr>
            <xdr:cNvPr id="4140" name="AddMemberSecond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163</xdr:row>
          <xdr:rowOff>68580</xdr:rowOff>
        </xdr:from>
        <xdr:to>
          <xdr:col>7</xdr:col>
          <xdr:colOff>1950720</xdr:colOff>
          <xdr:row>163</xdr:row>
          <xdr:rowOff>342900</xdr:rowOff>
        </xdr:to>
        <xdr:sp macro="" textlink="">
          <xdr:nvSpPr>
            <xdr:cNvPr id="4141" name="cbApplyOddEvenFormatting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0</xdr:rowOff>
        </xdr:from>
        <xdr:to>
          <xdr:col>11</xdr:col>
          <xdr:colOff>2362200</xdr:colOff>
          <xdr:row>165</xdr:row>
          <xdr:rowOff>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164</xdr:row>
          <xdr:rowOff>68580</xdr:rowOff>
        </xdr:from>
        <xdr:to>
          <xdr:col>3</xdr:col>
          <xdr:colOff>2613660</xdr:colOff>
          <xdr:row>164</xdr:row>
          <xdr:rowOff>274320</xdr:rowOff>
        </xdr:to>
        <xdr:sp macro="" textlink="">
          <xdr:nvSpPr>
            <xdr:cNvPr id="4143" name="obOddEvenRowFirst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164</xdr:row>
          <xdr:rowOff>68580</xdr:rowOff>
        </xdr:from>
        <xdr:to>
          <xdr:col>3</xdr:col>
          <xdr:colOff>449580</xdr:colOff>
          <xdr:row>164</xdr:row>
          <xdr:rowOff>274320</xdr:rowOff>
        </xdr:to>
        <xdr:sp macro="" textlink="">
          <xdr:nvSpPr>
            <xdr:cNvPr id="4144" name="obOddEvenColumnFirst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4145" name="cbUseOddFirst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4146" name="cbUseEvenFirst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175</xdr:row>
          <xdr:rowOff>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4147" name="cbUseOddSecond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177</xdr:row>
          <xdr:rowOff>45720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4148" name="cbUseEvenSecond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183</xdr:row>
          <xdr:rowOff>68580</xdr:rowOff>
        </xdr:from>
        <xdr:to>
          <xdr:col>7</xdr:col>
          <xdr:colOff>2026920</xdr:colOff>
          <xdr:row>183</xdr:row>
          <xdr:rowOff>342900</xdr:rowOff>
        </xdr:to>
        <xdr:sp macro="" textlink="">
          <xdr:nvSpPr>
            <xdr:cNvPr id="4149" name="cbApplyPageHeaderFormatting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185</xdr:row>
          <xdr:rowOff>198120</xdr:rowOff>
        </xdr:from>
        <xdr:to>
          <xdr:col>2</xdr:col>
          <xdr:colOff>1021080</xdr:colOff>
          <xdr:row>188</xdr:row>
          <xdr:rowOff>38100</xdr:rowOff>
        </xdr:to>
        <xdr:sp macro="" textlink="">
          <xdr:nvSpPr>
            <xdr:cNvPr id="4150" name="cbUseDefaultPageHeaderFormat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189</xdr:row>
          <xdr:rowOff>0</xdr:rowOff>
        </xdr:from>
        <xdr:to>
          <xdr:col>2</xdr:col>
          <xdr:colOff>1021080</xdr:colOff>
          <xdr:row>190</xdr:row>
          <xdr:rowOff>175260</xdr:rowOff>
        </xdr:to>
        <xdr:sp macro="" textlink="">
          <xdr:nvSpPr>
            <xdr:cNvPr id="4151" name="cbUseDimensionFormatting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191</xdr:row>
          <xdr:rowOff>22860</xdr:rowOff>
        </xdr:from>
        <xdr:to>
          <xdr:col>3</xdr:col>
          <xdr:colOff>4290060</xdr:colOff>
          <xdr:row>192</xdr:row>
          <xdr:rowOff>0</xdr:rowOff>
        </xdr:to>
        <xdr:sp macro="" textlink="">
          <xdr:nvSpPr>
            <xdr:cNvPr id="4152" name="AddDimension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4154" name="AddedMember2_1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4156" name="AddedMember2_2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4158" name="AddedMember2_3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4160" name="AddedMember2_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4162" name="AddedMember2_5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4164" name="AddedMember2_6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4168" name="AddedMember2_7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4170" name="AddedMember2_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4176" name="AddedMember2_9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4178" name="AddedMember2_10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4180" name="AddedMember2_11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4182" name="AddedMember2_12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4184" name="AddedMember2_13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4194" name="AddedMember2_14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4196" name="AddedMember2_15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4198" name="AddedMember2_1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4200" name="AddedMember2_17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4202" name="AddedMember2_18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7620</xdr:rowOff>
        </xdr:to>
        <xdr:sp macro="" textlink="">
          <xdr:nvSpPr>
            <xdr:cNvPr id="4204" name="AddedMember2_19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156</xdr:row>
          <xdr:rowOff>45720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4206" name="AddedMember1_1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129</xdr:row>
          <xdr:rowOff>45720</xdr:rowOff>
        </xdr:from>
        <xdr:to>
          <xdr:col>13</xdr:col>
          <xdr:colOff>266700</xdr:colOff>
          <xdr:row>131</xdr:row>
          <xdr:rowOff>0</xdr:rowOff>
        </xdr:to>
        <xdr:sp macro="" textlink="">
          <xdr:nvSpPr>
            <xdr:cNvPr id="4208" name="AddedMember2_20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132</xdr:row>
          <xdr:rowOff>45720</xdr:rowOff>
        </xdr:from>
        <xdr:to>
          <xdr:col>13</xdr:col>
          <xdr:colOff>266700</xdr:colOff>
          <xdr:row>134</xdr:row>
          <xdr:rowOff>0</xdr:rowOff>
        </xdr:to>
        <xdr:sp macro="" textlink="">
          <xdr:nvSpPr>
            <xdr:cNvPr id="4210" name="AddedMember2_21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204106</xdr:colOff>
      <xdr:row>40</xdr:row>
      <xdr:rowOff>114458</xdr:rowOff>
    </xdr:from>
    <xdr:to>
      <xdr:col>17</xdr:col>
      <xdr:colOff>4095752</xdr:colOff>
      <xdr:row>43</xdr:row>
      <xdr:rowOff>76843</xdr:rowOff>
    </xdr:to>
    <xdr:sp macro="" textlink="">
      <xdr:nvSpPr>
        <xdr:cNvPr id="12" name="11 CuadroTexto"/>
        <xdr:cNvSpPr txBox="1"/>
      </xdr:nvSpPr>
      <xdr:spPr>
        <a:xfrm>
          <a:off x="204106" y="699565"/>
          <a:ext cx="5089073" cy="4930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      Pressupost Inicial</a:t>
          </a:r>
          <a:r>
            <a:rPr lang="es-ES" sz="1800" baseline="0"/>
            <a:t> de Despeses</a:t>
          </a:r>
          <a:endParaRPr lang="es-ES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ConnectionDescriptorsInfo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6" name="MultipleReportManagerInfot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7" name="ConnectionDescriptorsInfo000tb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8" name="AnalyzerDynReport000tb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9" name="ReportSubmitManagerControltb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1" name="FPMExcelClientSheetOptionstb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881077</xdr:colOff>
      <xdr:row>40</xdr:row>
      <xdr:rowOff>136870</xdr:rowOff>
    </xdr:from>
    <xdr:to>
      <xdr:col>20</xdr:col>
      <xdr:colOff>911493</xdr:colOff>
      <xdr:row>43</xdr:row>
      <xdr:rowOff>99255</xdr:rowOff>
    </xdr:to>
    <xdr:sp macro="" textlink="">
      <xdr:nvSpPr>
        <xdr:cNvPr id="2" name="1 CuadroTexto"/>
        <xdr:cNvSpPr txBox="1"/>
      </xdr:nvSpPr>
      <xdr:spPr>
        <a:xfrm>
          <a:off x="281002" y="717895"/>
          <a:ext cx="5059616" cy="49578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Resum per capítols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5" name="ConnectionDescriptorsInfo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6" name="MultipleReportManagerInfotb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7" name="ConnectionDescriptorsInfo000tb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8" name="AnalyzerDynReport000tb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9" name="ReportSubmitManagerControltb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50" name="FPMExcelClientSheetOptionstb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8193" name="cbApplyLevelFormatting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8194" name="Group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8195" name="obLevelRowFirst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8196" name="obLevelColumnFirst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8197" name="Group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8198" name="obRelativeLevelHierarchy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8199" name="obDatabaseLevelHierarchy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8200" name="cbApplyLevelFromTopToBottom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8201" name="LVL1tbFormattingByLevel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8202" name="Group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8203" name="obLevelOuterFirst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8204" name="obLevelInnerFirst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8205" name="cbUseDefaultLevelFirst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8206" name="cbUseLeafLevelFirst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8207" name="cbUseSpecificLevelFirst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8208" name="AddLevelFirst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8209" name="RemoveLevelFirst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8210" name="LVL2tbFormattingByLevel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8211" name="Group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8212" name="obLevelOuterSecond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8213" name="obLevelInnerSecond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8214" name="cbUseDefaultLevelSecond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8215" name="cbUseLeafLevelSecond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8216" name="cbUseSpecificLevelSecond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8217" name="AddLevelSecond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8218" name="RemoveLevelSecond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8219" name="cbApplyMemberFormatting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8220" name="Group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8221" name="obMemberRowFirst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8222" name="obMemberColumnFirst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132</xdr:row>
          <xdr:rowOff>198120</xdr:rowOff>
        </xdr:from>
        <xdr:to>
          <xdr:col>2</xdr:col>
          <xdr:colOff>1021080</xdr:colOff>
          <xdr:row>135</xdr:row>
          <xdr:rowOff>38100</xdr:rowOff>
        </xdr:to>
        <xdr:sp macro="" textlink="">
          <xdr:nvSpPr>
            <xdr:cNvPr id="8223" name="cbApplyCustomMemberDefaultFirst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135</xdr:row>
          <xdr:rowOff>45720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8224" name="cbApplyCalculatedMemberFirst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139</xdr:row>
          <xdr:rowOff>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8225" name="cbApplyImputableMemberFirst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8226" name="cbApplyLocalMemberFirst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8227" name="cbApplyChangedMemberFirst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45720</xdr:rowOff>
        </xdr:from>
        <xdr:to>
          <xdr:col>2</xdr:col>
          <xdr:colOff>1021080</xdr:colOff>
          <xdr:row>150</xdr:row>
          <xdr:rowOff>0</xdr:rowOff>
        </xdr:to>
        <xdr:sp macro="" textlink="">
          <xdr:nvSpPr>
            <xdr:cNvPr id="8228" name="cbApplySpecificMemberFirst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162</xdr:row>
          <xdr:rowOff>22860</xdr:rowOff>
        </xdr:from>
        <xdr:to>
          <xdr:col>3</xdr:col>
          <xdr:colOff>4290060</xdr:colOff>
          <xdr:row>162</xdr:row>
          <xdr:rowOff>266700</xdr:rowOff>
        </xdr:to>
        <xdr:sp macro="" textlink="">
          <xdr:nvSpPr>
            <xdr:cNvPr id="8229" name="AddMemberFirst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8230" name="cbApplyCustomMemberDefaultSecond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8231" name="cbApplyCalculatedMemberSecond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8232" name="cbApplyImputableMemberSecond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8233" name="cbApplyLocalMemberSecond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8234" name="cbApplyChangedMemberSecond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72</xdr:row>
          <xdr:rowOff>0</xdr:rowOff>
        </xdr:to>
        <xdr:sp macro="" textlink="">
          <xdr:nvSpPr>
            <xdr:cNvPr id="8235" name="cbApplySpecificMemberSecond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129</xdr:row>
          <xdr:rowOff>22860</xdr:rowOff>
        </xdr:from>
        <xdr:to>
          <xdr:col>3</xdr:col>
          <xdr:colOff>4290060</xdr:colOff>
          <xdr:row>129</xdr:row>
          <xdr:rowOff>266700</xdr:rowOff>
        </xdr:to>
        <xdr:sp macro="" textlink="">
          <xdr:nvSpPr>
            <xdr:cNvPr id="8236" name="AddMemberSecond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166</xdr:row>
          <xdr:rowOff>68580</xdr:rowOff>
        </xdr:from>
        <xdr:to>
          <xdr:col>7</xdr:col>
          <xdr:colOff>1950720</xdr:colOff>
          <xdr:row>166</xdr:row>
          <xdr:rowOff>342900</xdr:rowOff>
        </xdr:to>
        <xdr:sp macro="" textlink="">
          <xdr:nvSpPr>
            <xdr:cNvPr id="8237" name="cbApplyOddEvenFormatting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0</xdr:rowOff>
        </xdr:from>
        <xdr:to>
          <xdr:col>11</xdr:col>
          <xdr:colOff>2362200</xdr:colOff>
          <xdr:row>168</xdr:row>
          <xdr:rowOff>0</xdr:rowOff>
        </xdr:to>
        <xdr:sp macro="" textlink="">
          <xdr:nvSpPr>
            <xdr:cNvPr id="8238" name="Group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167</xdr:row>
          <xdr:rowOff>68580</xdr:rowOff>
        </xdr:from>
        <xdr:to>
          <xdr:col>3</xdr:col>
          <xdr:colOff>2613660</xdr:colOff>
          <xdr:row>167</xdr:row>
          <xdr:rowOff>274320</xdr:rowOff>
        </xdr:to>
        <xdr:sp macro="" textlink="">
          <xdr:nvSpPr>
            <xdr:cNvPr id="8239" name="obOddEvenRowFirst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167</xdr:row>
          <xdr:rowOff>68580</xdr:rowOff>
        </xdr:from>
        <xdr:to>
          <xdr:col>3</xdr:col>
          <xdr:colOff>449580</xdr:colOff>
          <xdr:row>167</xdr:row>
          <xdr:rowOff>274320</xdr:rowOff>
        </xdr:to>
        <xdr:sp macro="" textlink="">
          <xdr:nvSpPr>
            <xdr:cNvPr id="8240" name="obOddEvenColumnFirst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8241" name="cbUseOddFirst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173</xdr:row>
          <xdr:rowOff>0</xdr:rowOff>
        </xdr:from>
        <xdr:to>
          <xdr:col>2</xdr:col>
          <xdr:colOff>1021080</xdr:colOff>
          <xdr:row>175</xdr:row>
          <xdr:rowOff>38100</xdr:rowOff>
        </xdr:to>
        <xdr:sp macro="" textlink="">
          <xdr:nvSpPr>
            <xdr:cNvPr id="8242" name="cbUseEvenFirst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178</xdr:row>
          <xdr:rowOff>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8243" name="cbUseOddSecond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180</xdr:row>
          <xdr:rowOff>45720</xdr:rowOff>
        </xdr:from>
        <xdr:to>
          <xdr:col>2</xdr:col>
          <xdr:colOff>1021080</xdr:colOff>
          <xdr:row>183</xdr:row>
          <xdr:rowOff>38100</xdr:rowOff>
        </xdr:to>
        <xdr:sp macro="" textlink="">
          <xdr:nvSpPr>
            <xdr:cNvPr id="8244" name="cbUseEvenSecond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186</xdr:row>
          <xdr:rowOff>68580</xdr:rowOff>
        </xdr:from>
        <xdr:to>
          <xdr:col>7</xdr:col>
          <xdr:colOff>2026920</xdr:colOff>
          <xdr:row>186</xdr:row>
          <xdr:rowOff>342900</xdr:rowOff>
        </xdr:to>
        <xdr:sp macro="" textlink="">
          <xdr:nvSpPr>
            <xdr:cNvPr id="8245" name="cbApplyPageHeaderFormatting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188</xdr:row>
          <xdr:rowOff>198120</xdr:rowOff>
        </xdr:from>
        <xdr:to>
          <xdr:col>2</xdr:col>
          <xdr:colOff>1021080</xdr:colOff>
          <xdr:row>191</xdr:row>
          <xdr:rowOff>38100</xdr:rowOff>
        </xdr:to>
        <xdr:sp macro="" textlink="">
          <xdr:nvSpPr>
            <xdr:cNvPr id="8246" name="cbUseDefaultPageHeaderFormat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192</xdr:row>
          <xdr:rowOff>0</xdr:rowOff>
        </xdr:from>
        <xdr:to>
          <xdr:col>2</xdr:col>
          <xdr:colOff>1021080</xdr:colOff>
          <xdr:row>193</xdr:row>
          <xdr:rowOff>175260</xdr:rowOff>
        </xdr:to>
        <xdr:sp macro="" textlink="">
          <xdr:nvSpPr>
            <xdr:cNvPr id="8247" name="cbUseDimensionFormatting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194</xdr:row>
          <xdr:rowOff>22860</xdr:rowOff>
        </xdr:from>
        <xdr:to>
          <xdr:col>3</xdr:col>
          <xdr:colOff>4290060</xdr:colOff>
          <xdr:row>195</xdr:row>
          <xdr:rowOff>0</xdr:rowOff>
        </xdr:to>
        <xdr:sp macro="" textlink="">
          <xdr:nvSpPr>
            <xdr:cNvPr id="8248" name="AddDimension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8249" name="AddedMember2_1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8250" name="AddedMember2_2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8251" name="AddedMember2_3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8252" name="AddedMember2_4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8253" name="AddedMember2_5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8254" name="AddedMember2_6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90</xdr:row>
          <xdr:rowOff>45720</xdr:rowOff>
        </xdr:from>
        <xdr:to>
          <xdr:col>13</xdr:col>
          <xdr:colOff>266700</xdr:colOff>
          <xdr:row>92</xdr:row>
          <xdr:rowOff>0</xdr:rowOff>
        </xdr:to>
        <xdr:sp macro="" textlink="">
          <xdr:nvSpPr>
            <xdr:cNvPr id="8255" name="AddedMember2_7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94</xdr:row>
          <xdr:rowOff>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8256" name="AddedMember2_8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8257" name="AddedMember2_9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8258" name="AddedMember2_10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8259" name="AddedMember2_11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8260" name="AddedMember2_12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8261" name="AddedMember2_13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150</xdr:row>
          <xdr:rowOff>45720</xdr:rowOff>
        </xdr:from>
        <xdr:to>
          <xdr:col>13</xdr:col>
          <xdr:colOff>266700</xdr:colOff>
          <xdr:row>152</xdr:row>
          <xdr:rowOff>0</xdr:rowOff>
        </xdr:to>
        <xdr:sp macro="" textlink="">
          <xdr:nvSpPr>
            <xdr:cNvPr id="8262" name="AddedMember1_1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154</xdr:row>
          <xdr:rowOff>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8263" name="AddedMember1_2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157</xdr:row>
          <xdr:rowOff>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8264" name="AddedMember1_3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8265" name="AddedMember2_14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8266" name="AddedMember2_15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8267" name="AddedMember2_16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8268" name="AddedMember2_17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8269" name="AddedMember2_18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0</xdr:rowOff>
        </xdr:to>
        <xdr:sp macro="" textlink="">
          <xdr:nvSpPr>
            <xdr:cNvPr id="8270" name="AddedMember2_19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159</xdr:row>
          <xdr:rowOff>45720</xdr:rowOff>
        </xdr:from>
        <xdr:to>
          <xdr:col>13</xdr:col>
          <xdr:colOff>266700</xdr:colOff>
          <xdr:row>161</xdr:row>
          <xdr:rowOff>0</xdr:rowOff>
        </xdr:to>
        <xdr:sp macro="" textlink="">
          <xdr:nvSpPr>
            <xdr:cNvPr id="8271" name="AddedMember1_4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trlProp" Target="../ctrlProps/ctrlProp7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Relationship Id="rId86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.xml"/><Relationship Id="rId13" Type="http://schemas.openxmlformats.org/officeDocument/2006/relationships/image" Target="../media/image15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2.emf"/><Relationship Id="rId12" Type="http://schemas.openxmlformats.org/officeDocument/2006/relationships/control" Target="../activeX/activeX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2.xml"/><Relationship Id="rId11" Type="http://schemas.openxmlformats.org/officeDocument/2006/relationships/image" Target="../media/image14.emf"/><Relationship Id="rId5" Type="http://schemas.openxmlformats.org/officeDocument/2006/relationships/image" Target="../media/image11.emf"/><Relationship Id="rId15" Type="http://schemas.openxmlformats.org/officeDocument/2006/relationships/image" Target="../media/image16.emf"/><Relationship Id="rId10" Type="http://schemas.openxmlformats.org/officeDocument/2006/relationships/control" Target="../activeX/activeX14.xml"/><Relationship Id="rId4" Type="http://schemas.openxmlformats.org/officeDocument/2006/relationships/control" Target="../activeX/activeX11.xml"/><Relationship Id="rId9" Type="http://schemas.openxmlformats.org/officeDocument/2006/relationships/image" Target="../media/image13.emf"/><Relationship Id="rId14" Type="http://schemas.openxmlformats.org/officeDocument/2006/relationships/control" Target="../activeX/activeX1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26" Type="http://schemas.openxmlformats.org/officeDocument/2006/relationships/ctrlProp" Target="../ctrlProps/ctrlProp89.xml"/><Relationship Id="rId39" Type="http://schemas.openxmlformats.org/officeDocument/2006/relationships/ctrlProp" Target="../ctrlProps/ctrlProp102.xml"/><Relationship Id="rId21" Type="http://schemas.openxmlformats.org/officeDocument/2006/relationships/ctrlProp" Target="../ctrlProps/ctrlProp84.xml"/><Relationship Id="rId34" Type="http://schemas.openxmlformats.org/officeDocument/2006/relationships/ctrlProp" Target="../ctrlProps/ctrlProp97.xml"/><Relationship Id="rId42" Type="http://schemas.openxmlformats.org/officeDocument/2006/relationships/ctrlProp" Target="../ctrlProps/ctrlProp105.xml"/><Relationship Id="rId47" Type="http://schemas.openxmlformats.org/officeDocument/2006/relationships/ctrlProp" Target="../ctrlProps/ctrlProp110.xml"/><Relationship Id="rId50" Type="http://schemas.openxmlformats.org/officeDocument/2006/relationships/ctrlProp" Target="../ctrlProps/ctrlProp113.xml"/><Relationship Id="rId55" Type="http://schemas.openxmlformats.org/officeDocument/2006/relationships/ctrlProp" Target="../ctrlProps/ctrlProp118.xml"/><Relationship Id="rId63" Type="http://schemas.openxmlformats.org/officeDocument/2006/relationships/ctrlProp" Target="../ctrlProps/ctrlProp126.xml"/><Relationship Id="rId68" Type="http://schemas.openxmlformats.org/officeDocument/2006/relationships/ctrlProp" Target="../ctrlProps/ctrlProp131.xml"/><Relationship Id="rId76" Type="http://schemas.openxmlformats.org/officeDocument/2006/relationships/ctrlProp" Target="../ctrlProps/ctrlProp139.xml"/><Relationship Id="rId84" Type="http://schemas.openxmlformats.org/officeDocument/2006/relationships/ctrlProp" Target="../ctrlProps/ctrlProp147.xml"/><Relationship Id="rId7" Type="http://schemas.openxmlformats.org/officeDocument/2006/relationships/image" Target="../media/image18.emf"/><Relationship Id="rId71" Type="http://schemas.openxmlformats.org/officeDocument/2006/relationships/ctrlProp" Target="../ctrlProps/ctrlProp13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9.xml"/><Relationship Id="rId29" Type="http://schemas.openxmlformats.org/officeDocument/2006/relationships/ctrlProp" Target="../ctrlProps/ctrlProp92.xml"/><Relationship Id="rId11" Type="http://schemas.openxmlformats.org/officeDocument/2006/relationships/image" Target="../media/image20.emf"/><Relationship Id="rId24" Type="http://schemas.openxmlformats.org/officeDocument/2006/relationships/ctrlProp" Target="../ctrlProps/ctrlProp87.xml"/><Relationship Id="rId32" Type="http://schemas.openxmlformats.org/officeDocument/2006/relationships/ctrlProp" Target="../ctrlProps/ctrlProp95.xml"/><Relationship Id="rId37" Type="http://schemas.openxmlformats.org/officeDocument/2006/relationships/ctrlProp" Target="../ctrlProps/ctrlProp100.xml"/><Relationship Id="rId40" Type="http://schemas.openxmlformats.org/officeDocument/2006/relationships/ctrlProp" Target="../ctrlProps/ctrlProp103.xml"/><Relationship Id="rId45" Type="http://schemas.openxmlformats.org/officeDocument/2006/relationships/ctrlProp" Target="../ctrlProps/ctrlProp108.xml"/><Relationship Id="rId53" Type="http://schemas.openxmlformats.org/officeDocument/2006/relationships/ctrlProp" Target="../ctrlProps/ctrlProp116.xml"/><Relationship Id="rId58" Type="http://schemas.openxmlformats.org/officeDocument/2006/relationships/ctrlProp" Target="../ctrlProps/ctrlProp121.xml"/><Relationship Id="rId66" Type="http://schemas.openxmlformats.org/officeDocument/2006/relationships/ctrlProp" Target="../ctrlProps/ctrlProp129.xml"/><Relationship Id="rId74" Type="http://schemas.openxmlformats.org/officeDocument/2006/relationships/ctrlProp" Target="../ctrlProps/ctrlProp137.xml"/><Relationship Id="rId79" Type="http://schemas.openxmlformats.org/officeDocument/2006/relationships/ctrlProp" Target="../ctrlProps/ctrlProp142.xml"/><Relationship Id="rId87" Type="http://schemas.openxmlformats.org/officeDocument/2006/relationships/comments" Target="../comments2.xml"/><Relationship Id="rId5" Type="http://schemas.openxmlformats.org/officeDocument/2006/relationships/image" Target="../media/image17.emf"/><Relationship Id="rId61" Type="http://schemas.openxmlformats.org/officeDocument/2006/relationships/ctrlProp" Target="../ctrlProps/ctrlProp124.xml"/><Relationship Id="rId82" Type="http://schemas.openxmlformats.org/officeDocument/2006/relationships/ctrlProp" Target="../ctrlProps/ctrlProp145.xml"/><Relationship Id="rId19" Type="http://schemas.openxmlformats.org/officeDocument/2006/relationships/ctrlProp" Target="../ctrlProps/ctrlProp82.xml"/><Relationship Id="rId4" Type="http://schemas.openxmlformats.org/officeDocument/2006/relationships/control" Target="../activeX/activeX17.xml"/><Relationship Id="rId9" Type="http://schemas.openxmlformats.org/officeDocument/2006/relationships/image" Target="../media/image19.emf"/><Relationship Id="rId14" Type="http://schemas.openxmlformats.org/officeDocument/2006/relationships/ctrlProp" Target="../ctrlProps/ctrlProp77.xml"/><Relationship Id="rId22" Type="http://schemas.openxmlformats.org/officeDocument/2006/relationships/ctrlProp" Target="../ctrlProps/ctrlProp85.xml"/><Relationship Id="rId27" Type="http://schemas.openxmlformats.org/officeDocument/2006/relationships/ctrlProp" Target="../ctrlProps/ctrlProp90.xml"/><Relationship Id="rId30" Type="http://schemas.openxmlformats.org/officeDocument/2006/relationships/ctrlProp" Target="../ctrlProps/ctrlProp93.xml"/><Relationship Id="rId35" Type="http://schemas.openxmlformats.org/officeDocument/2006/relationships/ctrlProp" Target="../ctrlProps/ctrlProp98.xml"/><Relationship Id="rId43" Type="http://schemas.openxmlformats.org/officeDocument/2006/relationships/ctrlProp" Target="../ctrlProps/ctrlProp106.xml"/><Relationship Id="rId48" Type="http://schemas.openxmlformats.org/officeDocument/2006/relationships/ctrlProp" Target="../ctrlProps/ctrlProp111.xml"/><Relationship Id="rId56" Type="http://schemas.openxmlformats.org/officeDocument/2006/relationships/ctrlProp" Target="../ctrlProps/ctrlProp119.xml"/><Relationship Id="rId64" Type="http://schemas.openxmlformats.org/officeDocument/2006/relationships/ctrlProp" Target="../ctrlProps/ctrlProp127.xml"/><Relationship Id="rId69" Type="http://schemas.openxmlformats.org/officeDocument/2006/relationships/ctrlProp" Target="../ctrlProps/ctrlProp132.xml"/><Relationship Id="rId77" Type="http://schemas.openxmlformats.org/officeDocument/2006/relationships/ctrlProp" Target="../ctrlProps/ctrlProp140.xml"/><Relationship Id="rId8" Type="http://schemas.openxmlformats.org/officeDocument/2006/relationships/control" Target="../activeX/activeX19.xml"/><Relationship Id="rId51" Type="http://schemas.openxmlformats.org/officeDocument/2006/relationships/ctrlProp" Target="../ctrlProps/ctrlProp114.xml"/><Relationship Id="rId72" Type="http://schemas.openxmlformats.org/officeDocument/2006/relationships/ctrlProp" Target="../ctrlProps/ctrlProp135.xml"/><Relationship Id="rId80" Type="http://schemas.openxmlformats.org/officeDocument/2006/relationships/ctrlProp" Target="../ctrlProps/ctrlProp143.xml"/><Relationship Id="rId85" Type="http://schemas.openxmlformats.org/officeDocument/2006/relationships/ctrlProp" Target="../ctrlProps/ctrlProp148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5" Type="http://schemas.openxmlformats.org/officeDocument/2006/relationships/ctrlProp" Target="../ctrlProps/ctrlProp88.xml"/><Relationship Id="rId33" Type="http://schemas.openxmlformats.org/officeDocument/2006/relationships/ctrlProp" Target="../ctrlProps/ctrlProp96.xml"/><Relationship Id="rId38" Type="http://schemas.openxmlformats.org/officeDocument/2006/relationships/ctrlProp" Target="../ctrlProps/ctrlProp101.xml"/><Relationship Id="rId46" Type="http://schemas.openxmlformats.org/officeDocument/2006/relationships/ctrlProp" Target="../ctrlProps/ctrlProp109.xml"/><Relationship Id="rId59" Type="http://schemas.openxmlformats.org/officeDocument/2006/relationships/ctrlProp" Target="../ctrlProps/ctrlProp122.xml"/><Relationship Id="rId67" Type="http://schemas.openxmlformats.org/officeDocument/2006/relationships/ctrlProp" Target="../ctrlProps/ctrlProp130.xml"/><Relationship Id="rId20" Type="http://schemas.openxmlformats.org/officeDocument/2006/relationships/ctrlProp" Target="../ctrlProps/ctrlProp83.xml"/><Relationship Id="rId41" Type="http://schemas.openxmlformats.org/officeDocument/2006/relationships/ctrlProp" Target="../ctrlProps/ctrlProp104.xml"/><Relationship Id="rId54" Type="http://schemas.openxmlformats.org/officeDocument/2006/relationships/ctrlProp" Target="../ctrlProps/ctrlProp117.xml"/><Relationship Id="rId62" Type="http://schemas.openxmlformats.org/officeDocument/2006/relationships/ctrlProp" Target="../ctrlProps/ctrlProp125.xml"/><Relationship Id="rId70" Type="http://schemas.openxmlformats.org/officeDocument/2006/relationships/ctrlProp" Target="../ctrlProps/ctrlProp133.xml"/><Relationship Id="rId75" Type="http://schemas.openxmlformats.org/officeDocument/2006/relationships/ctrlProp" Target="../ctrlProps/ctrlProp138.xml"/><Relationship Id="rId83" Type="http://schemas.openxmlformats.org/officeDocument/2006/relationships/ctrlProp" Target="../ctrlProps/ctrlProp146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8.xml"/><Relationship Id="rId15" Type="http://schemas.openxmlformats.org/officeDocument/2006/relationships/ctrlProp" Target="../ctrlProps/ctrlProp78.xml"/><Relationship Id="rId23" Type="http://schemas.openxmlformats.org/officeDocument/2006/relationships/ctrlProp" Target="../ctrlProps/ctrlProp86.xml"/><Relationship Id="rId28" Type="http://schemas.openxmlformats.org/officeDocument/2006/relationships/ctrlProp" Target="../ctrlProps/ctrlProp91.xml"/><Relationship Id="rId36" Type="http://schemas.openxmlformats.org/officeDocument/2006/relationships/ctrlProp" Target="../ctrlProps/ctrlProp99.xml"/><Relationship Id="rId49" Type="http://schemas.openxmlformats.org/officeDocument/2006/relationships/ctrlProp" Target="../ctrlProps/ctrlProp112.xml"/><Relationship Id="rId57" Type="http://schemas.openxmlformats.org/officeDocument/2006/relationships/ctrlProp" Target="../ctrlProps/ctrlProp120.xml"/><Relationship Id="rId10" Type="http://schemas.openxmlformats.org/officeDocument/2006/relationships/control" Target="../activeX/activeX20.xml"/><Relationship Id="rId31" Type="http://schemas.openxmlformats.org/officeDocument/2006/relationships/ctrlProp" Target="../ctrlProps/ctrlProp94.xml"/><Relationship Id="rId44" Type="http://schemas.openxmlformats.org/officeDocument/2006/relationships/ctrlProp" Target="../ctrlProps/ctrlProp107.xml"/><Relationship Id="rId52" Type="http://schemas.openxmlformats.org/officeDocument/2006/relationships/ctrlProp" Target="../ctrlProps/ctrlProp115.xml"/><Relationship Id="rId60" Type="http://schemas.openxmlformats.org/officeDocument/2006/relationships/ctrlProp" Target="../ctrlProps/ctrlProp123.xml"/><Relationship Id="rId65" Type="http://schemas.openxmlformats.org/officeDocument/2006/relationships/ctrlProp" Target="../ctrlProps/ctrlProp128.xml"/><Relationship Id="rId73" Type="http://schemas.openxmlformats.org/officeDocument/2006/relationships/ctrlProp" Target="../ctrlProps/ctrlProp136.xml"/><Relationship Id="rId78" Type="http://schemas.openxmlformats.org/officeDocument/2006/relationships/ctrlProp" Target="../ctrlProps/ctrlProp141.xml"/><Relationship Id="rId81" Type="http://schemas.openxmlformats.org/officeDocument/2006/relationships/ctrlProp" Target="../ctrlProps/ctrlProp144.xml"/><Relationship Id="rId86" Type="http://schemas.openxmlformats.org/officeDocument/2006/relationships/ctrlProp" Target="../ctrlProps/ctrlProp1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205"/>
  <sheetViews>
    <sheetView showGridLines="0" topLeftCell="A4" zoomScale="85" zoomScaleNormal="85" workbookViewId="0">
      <selection activeCell="F122" sqref="F122"/>
    </sheetView>
  </sheetViews>
  <sheetFormatPr baseColWidth="10" defaultColWidth="11.44140625" defaultRowHeight="13.8" x14ac:dyDescent="0.25"/>
  <cols>
    <col min="1" max="1" width="1.6640625" style="39" customWidth="1"/>
    <col min="2" max="2" width="12.6640625" style="39" customWidth="1"/>
    <col min="3" max="3" width="15.6640625" style="39" customWidth="1"/>
    <col min="4" max="4" width="64.6640625" style="39" customWidth="1"/>
    <col min="5" max="5" width="3.33203125" style="39" customWidth="1"/>
    <col min="6" max="6" width="15.44140625" style="39" bestFit="1" customWidth="1"/>
    <col min="7" max="7" width="3.33203125" style="39" customWidth="1"/>
    <col min="8" max="8" width="30.6640625" style="39" customWidth="1"/>
    <col min="9" max="9" width="3.33203125" style="39" customWidth="1"/>
    <col min="10" max="10" width="14.33203125" style="39" customWidth="1"/>
    <col min="11" max="11" width="3.33203125" style="39" customWidth="1"/>
    <col min="12" max="12" width="36.6640625" style="39" customWidth="1"/>
    <col min="13" max="13" width="2.33203125" style="39" customWidth="1"/>
    <col min="14" max="14" width="8.6640625" style="39" customWidth="1"/>
    <col min="15" max="15" width="90.6640625" style="39" customWidth="1"/>
    <col min="16" max="25" width="11.44140625" style="39"/>
    <col min="26" max="26" width="21.109375" style="39" bestFit="1" customWidth="1"/>
    <col min="27" max="16384" width="11.44140625" style="39"/>
  </cols>
  <sheetData>
    <row r="1" spans="1:26" ht="42" customHeight="1" x14ac:dyDescent="0.25">
      <c r="A1" s="40"/>
      <c r="B1" s="234" t="s">
        <v>38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8">
        <v>1</v>
      </c>
      <c r="Z1" s="38" t="b">
        <v>0</v>
      </c>
    </row>
    <row r="2" spans="1:26" ht="15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6" ht="15.75" customHeight="1" x14ac:dyDescent="0.25">
      <c r="A3" s="40"/>
      <c r="B3" s="41" t="s">
        <v>39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" customHeight="1" thickBo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6" ht="28.35" customHeight="1" x14ac:dyDescent="0.25">
      <c r="A5" s="40"/>
      <c r="B5" s="235" t="s">
        <v>40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71" t="s">
        <v>63</v>
      </c>
    </row>
    <row r="6" spans="1:26" ht="28.35" customHeight="1" x14ac:dyDescent="0.25">
      <c r="A6" s="40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72" t="s">
        <v>64</v>
      </c>
    </row>
    <row r="7" spans="1:26" ht="21.75" customHeight="1" x14ac:dyDescent="0.25">
      <c r="A7" s="40"/>
      <c r="B7" s="220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52"/>
      <c r="O7" s="207" t="s">
        <v>66</v>
      </c>
    </row>
    <row r="8" spans="1:26" ht="18" customHeight="1" x14ac:dyDescent="0.25">
      <c r="A8" s="40"/>
      <c r="B8" s="221"/>
      <c r="C8" s="51"/>
      <c r="D8" s="51"/>
      <c r="E8" s="51"/>
      <c r="F8" s="51"/>
      <c r="G8" s="51"/>
      <c r="H8" s="51"/>
      <c r="I8" s="51"/>
      <c r="J8" s="51"/>
      <c r="K8" s="51"/>
      <c r="L8" s="52"/>
      <c r="O8" s="207"/>
    </row>
    <row r="9" spans="1:26" ht="17.100000000000001" customHeight="1" x14ac:dyDescent="0.25">
      <c r="A9" s="40"/>
      <c r="B9" s="221"/>
      <c r="C9" s="43"/>
      <c r="D9" s="44"/>
      <c r="E9" s="211" t="s">
        <v>41</v>
      </c>
      <c r="F9" s="212"/>
      <c r="G9" s="213"/>
      <c r="H9" s="42" t="s">
        <v>42</v>
      </c>
      <c r="I9" s="211" t="s">
        <v>43</v>
      </c>
      <c r="J9" s="212"/>
      <c r="K9" s="213"/>
      <c r="L9" s="53" t="s">
        <v>42</v>
      </c>
      <c r="O9" s="207"/>
    </row>
    <row r="10" spans="1:26" ht="5.0999999999999996" customHeight="1" x14ac:dyDescent="0.25">
      <c r="A10" s="40"/>
      <c r="B10" s="221"/>
      <c r="C10" s="208"/>
      <c r="D10" s="51"/>
      <c r="E10" s="54"/>
      <c r="F10" s="54"/>
      <c r="G10" s="54"/>
      <c r="H10" s="47"/>
      <c r="I10" s="54"/>
      <c r="J10" s="54"/>
      <c r="K10" s="54"/>
      <c r="L10" s="52"/>
      <c r="O10" s="207"/>
    </row>
    <row r="11" spans="1:26" ht="15.75" customHeight="1" x14ac:dyDescent="0.25">
      <c r="A11" s="40"/>
      <c r="B11" s="221"/>
      <c r="C11" s="209"/>
      <c r="D11" s="55" t="s">
        <v>45</v>
      </c>
      <c r="E11" s="54"/>
      <c r="F11" s="90">
        <v>10000</v>
      </c>
      <c r="G11" s="54"/>
      <c r="H11" s="48" t="s">
        <v>46</v>
      </c>
      <c r="I11" s="54"/>
      <c r="J11" s="57" t="s">
        <v>47</v>
      </c>
      <c r="K11" s="54"/>
      <c r="L11" s="58" t="s">
        <v>46</v>
      </c>
      <c r="O11" s="207"/>
    </row>
    <row r="12" spans="1:26" ht="5.0999999999999996" customHeight="1" x14ac:dyDescent="0.25">
      <c r="A12" s="40"/>
      <c r="B12" s="221"/>
      <c r="C12" s="210"/>
      <c r="D12" s="45"/>
      <c r="E12" s="46"/>
      <c r="F12" s="46"/>
      <c r="G12" s="46"/>
      <c r="H12" s="44"/>
      <c r="I12" s="46"/>
      <c r="J12" s="46"/>
      <c r="K12" s="46"/>
      <c r="L12" s="59"/>
      <c r="O12" s="207"/>
    </row>
    <row r="13" spans="1:26" ht="5.0999999999999996" customHeight="1" x14ac:dyDescent="0.25">
      <c r="A13" s="40"/>
      <c r="B13" s="221"/>
      <c r="C13" s="209"/>
      <c r="D13" s="51"/>
      <c r="E13" s="54"/>
      <c r="F13" s="54"/>
      <c r="G13" s="54"/>
      <c r="H13" s="49"/>
      <c r="I13" s="54"/>
      <c r="J13" s="54"/>
      <c r="K13" s="54"/>
      <c r="L13" s="52"/>
      <c r="O13" s="207"/>
    </row>
    <row r="14" spans="1:26" ht="15.75" customHeight="1" x14ac:dyDescent="0.25">
      <c r="A14" s="40"/>
      <c r="B14" s="221"/>
      <c r="C14" s="209"/>
      <c r="D14" s="55" t="s">
        <v>48</v>
      </c>
      <c r="E14" s="54"/>
      <c r="F14" s="56">
        <v>10000</v>
      </c>
      <c r="G14" s="54"/>
      <c r="H14" s="48" t="s">
        <v>46</v>
      </c>
      <c r="I14" s="54"/>
      <c r="J14" s="57" t="s">
        <v>47</v>
      </c>
      <c r="K14" s="54"/>
      <c r="L14" s="58" t="s">
        <v>46</v>
      </c>
      <c r="O14" s="207"/>
    </row>
    <row r="15" spans="1:26" ht="5.0999999999999996" customHeight="1" x14ac:dyDescent="0.25">
      <c r="A15" s="40"/>
      <c r="B15" s="221"/>
      <c r="C15" s="210"/>
      <c r="D15" s="45"/>
      <c r="E15" s="46"/>
      <c r="F15" s="46"/>
      <c r="G15" s="46"/>
      <c r="H15" s="44"/>
      <c r="I15" s="46"/>
      <c r="J15" s="46"/>
      <c r="K15" s="46"/>
      <c r="L15" s="59"/>
      <c r="O15" s="207"/>
    </row>
    <row r="16" spans="1:26" ht="11.1" customHeight="1" x14ac:dyDescent="0.25">
      <c r="A16" s="40"/>
      <c r="B16" s="221"/>
      <c r="C16" s="209"/>
      <c r="D16" s="233" t="s">
        <v>49</v>
      </c>
      <c r="E16" s="54"/>
      <c r="F16" s="54"/>
      <c r="G16" s="54"/>
      <c r="H16" s="49"/>
      <c r="I16" s="54"/>
      <c r="J16" s="54"/>
      <c r="K16" s="54"/>
      <c r="L16" s="52"/>
      <c r="O16" s="207"/>
    </row>
    <row r="17" spans="1:15" ht="11.1" customHeight="1" x14ac:dyDescent="0.25">
      <c r="A17" s="40"/>
      <c r="B17" s="221"/>
      <c r="C17" s="209"/>
      <c r="D17" s="233"/>
      <c r="E17" s="54"/>
      <c r="F17" s="54"/>
      <c r="G17" s="54"/>
      <c r="H17" s="49"/>
      <c r="I17" s="54"/>
      <c r="J17" s="54"/>
      <c r="K17" s="54"/>
      <c r="L17" s="52"/>
      <c r="O17" s="207"/>
    </row>
    <row r="18" spans="1:15" ht="15.75" customHeight="1" x14ac:dyDescent="0.25">
      <c r="A18" s="40"/>
      <c r="B18" s="221"/>
      <c r="C18" s="50"/>
      <c r="D18" s="60" t="str">
        <f>IF(Y1=2, "Nivel 1", IF(Z1=TRUE, IF(A26-1=0, "Nivel inferior","Nivel inferior -"&amp;(A26-1)), "Nivel 1"))</f>
        <v>Nivel 1</v>
      </c>
      <c r="E18" s="54"/>
      <c r="F18" s="56">
        <v>10000</v>
      </c>
      <c r="G18" s="54"/>
      <c r="H18" s="48" t="s">
        <v>46</v>
      </c>
      <c r="I18" s="54"/>
      <c r="J18" s="57" t="s">
        <v>47</v>
      </c>
      <c r="K18" s="54"/>
      <c r="L18" s="58" t="s">
        <v>46</v>
      </c>
      <c r="O18" s="207"/>
    </row>
    <row r="19" spans="1:15" ht="5.0999999999999996" customHeight="1" x14ac:dyDescent="0.25">
      <c r="A19" s="40"/>
      <c r="B19" s="221"/>
      <c r="C19" s="50"/>
      <c r="D19" s="45"/>
      <c r="E19" s="46"/>
      <c r="F19" s="46"/>
      <c r="G19" s="46"/>
      <c r="H19" s="44"/>
      <c r="I19" s="46"/>
      <c r="J19" s="46"/>
      <c r="K19" s="46"/>
      <c r="L19" s="59"/>
      <c r="O19" s="207"/>
    </row>
    <row r="20" spans="1:15" ht="5.0999999999999996" customHeight="1" x14ac:dyDescent="0.3">
      <c r="A20" s="40"/>
      <c r="B20" s="221"/>
      <c r="C20" s="50"/>
      <c r="D20" s="51"/>
      <c r="E20" s="54"/>
      <c r="F20" s="54"/>
      <c r="G20" s="54"/>
      <c r="H20" s="49"/>
      <c r="I20" s="54"/>
      <c r="J20" s="54"/>
      <c r="K20" s="54"/>
      <c r="L20" s="52"/>
      <c r="O20" s="73"/>
    </row>
    <row r="21" spans="1:15" ht="15.75" customHeight="1" x14ac:dyDescent="0.25">
      <c r="A21" s="40"/>
      <c r="B21" s="221"/>
      <c r="C21" s="50"/>
      <c r="D21" s="61" t="str">
        <f>IF(Y1=2, "Nivel 2", IF(Z1=TRUE, IF(A26-2=0, "Nivel inferior","Nivel inferior -"&amp;(A26-2)), "Nivel 2"))</f>
        <v>Nivel 2</v>
      </c>
      <c r="E21" s="54"/>
      <c r="F21" s="56">
        <v>10000</v>
      </c>
      <c r="G21" s="54"/>
      <c r="H21" s="48" t="s">
        <v>46</v>
      </c>
      <c r="I21" s="54"/>
      <c r="J21" s="57" t="s">
        <v>47</v>
      </c>
      <c r="K21" s="54"/>
      <c r="L21" s="58" t="s">
        <v>46</v>
      </c>
      <c r="O21" s="74" t="s">
        <v>67</v>
      </c>
    </row>
    <row r="22" spans="1:15" ht="5.0999999999999996" customHeight="1" x14ac:dyDescent="0.25">
      <c r="A22" s="40"/>
      <c r="B22" s="221"/>
      <c r="C22" s="50"/>
      <c r="D22" s="45"/>
      <c r="E22" s="46"/>
      <c r="F22" s="46"/>
      <c r="G22" s="46"/>
      <c r="H22" s="44"/>
      <c r="I22" s="46"/>
      <c r="J22" s="46"/>
      <c r="K22" s="46"/>
      <c r="L22" s="59"/>
      <c r="O22" s="207" t="s">
        <v>68</v>
      </c>
    </row>
    <row r="23" spans="1:15" ht="5.0999999999999996" customHeight="1" x14ac:dyDescent="0.25">
      <c r="A23" s="40"/>
      <c r="B23" s="221"/>
      <c r="C23" s="50"/>
      <c r="D23" s="51"/>
      <c r="E23" s="54"/>
      <c r="F23" s="54"/>
      <c r="G23" s="54"/>
      <c r="H23" s="49"/>
      <c r="I23" s="54"/>
      <c r="J23" s="54"/>
      <c r="K23" s="54"/>
      <c r="L23" s="52"/>
      <c r="O23" s="207"/>
    </row>
    <row r="24" spans="1:15" ht="15.75" customHeight="1" x14ac:dyDescent="0.25">
      <c r="A24" s="40"/>
      <c r="B24" s="221"/>
      <c r="C24" s="50"/>
      <c r="D24" s="62" t="str">
        <f>IF(Y1=2, "Nivel 3", IF(Z1=TRUE, IF(A26-3=0, "Nivel inferior","Nivel inferior -"&amp;(A26-3)), "Nivel 3"))</f>
        <v>Nivel 3</v>
      </c>
      <c r="E24" s="54"/>
      <c r="F24" s="56">
        <v>10000</v>
      </c>
      <c r="G24" s="54"/>
      <c r="H24" s="48" t="s">
        <v>46</v>
      </c>
      <c r="I24" s="54"/>
      <c r="J24" s="57" t="s">
        <v>47</v>
      </c>
      <c r="K24" s="54"/>
      <c r="L24" s="58" t="s">
        <v>46</v>
      </c>
      <c r="O24" s="207"/>
    </row>
    <row r="25" spans="1:15" ht="5.0999999999999996" customHeight="1" x14ac:dyDescent="0.25">
      <c r="A25" s="40"/>
      <c r="B25" s="221"/>
      <c r="C25" s="50"/>
      <c r="D25" s="45"/>
      <c r="E25" s="46"/>
      <c r="F25" s="46"/>
      <c r="G25" s="46"/>
      <c r="H25" s="44"/>
      <c r="I25" s="46"/>
      <c r="J25" s="46"/>
      <c r="K25" s="46"/>
      <c r="L25" s="59"/>
      <c r="O25" s="207"/>
    </row>
    <row r="26" spans="1:15" ht="21.9" customHeight="1" x14ac:dyDescent="0.25">
      <c r="A26" s="40">
        <v>3</v>
      </c>
      <c r="B26" s="221"/>
      <c r="C26" s="50"/>
      <c r="D26" s="51"/>
      <c r="E26" s="51"/>
      <c r="F26" s="51"/>
      <c r="G26" s="51"/>
      <c r="H26" s="51"/>
      <c r="I26" s="51"/>
      <c r="J26" s="51"/>
      <c r="K26" s="51"/>
      <c r="L26" s="52"/>
      <c r="O26" s="207"/>
    </row>
    <row r="27" spans="1:15" ht="5.0999999999999996" customHeight="1" thickBot="1" x14ac:dyDescent="0.3">
      <c r="A27" s="40"/>
      <c r="B27" s="228"/>
      <c r="C27" s="63"/>
      <c r="D27" s="64"/>
      <c r="E27" s="64"/>
      <c r="F27" s="64"/>
      <c r="G27" s="64"/>
      <c r="H27" s="64"/>
      <c r="I27" s="64"/>
      <c r="J27" s="64"/>
      <c r="K27" s="64"/>
      <c r="L27" s="65"/>
      <c r="O27" s="207"/>
    </row>
    <row r="28" spans="1:15" ht="21.75" customHeight="1" x14ac:dyDescent="0.25">
      <c r="A28" s="40"/>
      <c r="B28" s="232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07"/>
    </row>
    <row r="29" spans="1:15" ht="18" customHeight="1" x14ac:dyDescent="0.25">
      <c r="A29" s="40"/>
      <c r="B29" s="221"/>
      <c r="C29" s="51"/>
      <c r="D29" s="51"/>
      <c r="E29" s="51"/>
      <c r="F29" s="51"/>
      <c r="G29" s="51"/>
      <c r="H29" s="51"/>
      <c r="I29" s="51"/>
      <c r="J29" s="51"/>
      <c r="K29" s="51"/>
      <c r="L29" s="52"/>
      <c r="O29" s="207"/>
    </row>
    <row r="30" spans="1:15" ht="17.100000000000001" customHeight="1" x14ac:dyDescent="0.3">
      <c r="A30" s="40"/>
      <c r="B30" s="221"/>
      <c r="C30" s="43"/>
      <c r="D30" s="44"/>
      <c r="E30" s="211" t="s">
        <v>41</v>
      </c>
      <c r="F30" s="212"/>
      <c r="G30" s="213"/>
      <c r="H30" s="42" t="s">
        <v>42</v>
      </c>
      <c r="I30" s="211" t="s">
        <v>43</v>
      </c>
      <c r="J30" s="212"/>
      <c r="K30" s="213"/>
      <c r="L30" s="53" t="s">
        <v>42</v>
      </c>
      <c r="O30" s="73"/>
    </row>
    <row r="31" spans="1:15" ht="5.0999999999999996" customHeight="1" x14ac:dyDescent="0.3">
      <c r="A31" s="40"/>
      <c r="B31" s="221"/>
      <c r="C31" s="208"/>
      <c r="D31" s="51"/>
      <c r="E31" s="54"/>
      <c r="F31" s="54"/>
      <c r="G31" s="54"/>
      <c r="H31" s="47"/>
      <c r="I31" s="54"/>
      <c r="J31" s="54"/>
      <c r="K31" s="54"/>
      <c r="L31" s="52"/>
      <c r="O31" s="73"/>
    </row>
    <row r="32" spans="1:15" ht="15.75" customHeight="1" x14ac:dyDescent="0.25">
      <c r="A32" s="40"/>
      <c r="B32" s="221"/>
      <c r="C32" s="209"/>
      <c r="D32" s="55" t="s">
        <v>45</v>
      </c>
      <c r="E32" s="54"/>
      <c r="F32" s="56">
        <v>10000</v>
      </c>
      <c r="G32" s="54"/>
      <c r="H32" s="48" t="s">
        <v>46</v>
      </c>
      <c r="I32" s="54"/>
      <c r="J32" s="57" t="s">
        <v>47</v>
      </c>
      <c r="K32" s="54"/>
      <c r="L32" s="58" t="s">
        <v>46</v>
      </c>
      <c r="O32" s="75" t="s">
        <v>65</v>
      </c>
    </row>
    <row r="33" spans="1:15" ht="5.0999999999999996" customHeight="1" x14ac:dyDescent="0.25">
      <c r="A33" s="40"/>
      <c r="B33" s="221"/>
      <c r="C33" s="210"/>
      <c r="D33" s="45"/>
      <c r="E33" s="46"/>
      <c r="F33" s="46"/>
      <c r="G33" s="46"/>
      <c r="H33" s="44"/>
      <c r="I33" s="46"/>
      <c r="J33" s="46"/>
      <c r="K33" s="46"/>
      <c r="L33" s="59"/>
      <c r="O33" s="207" t="s">
        <v>69</v>
      </c>
    </row>
    <row r="34" spans="1:15" ht="5.0999999999999996" customHeight="1" x14ac:dyDescent="0.25">
      <c r="A34" s="40"/>
      <c r="B34" s="221"/>
      <c r="C34" s="209"/>
      <c r="D34" s="51"/>
      <c r="E34" s="54"/>
      <c r="F34" s="54"/>
      <c r="G34" s="54"/>
      <c r="H34" s="49"/>
      <c r="I34" s="54"/>
      <c r="J34" s="54"/>
      <c r="K34" s="54"/>
      <c r="L34" s="52"/>
      <c r="O34" s="207"/>
    </row>
    <row r="35" spans="1:15" ht="15.75" customHeight="1" x14ac:dyDescent="0.25">
      <c r="A35" s="40"/>
      <c r="B35" s="221"/>
      <c r="C35" s="209"/>
      <c r="D35" s="55" t="s">
        <v>48</v>
      </c>
      <c r="E35" s="54"/>
      <c r="F35" s="56">
        <v>10000</v>
      </c>
      <c r="G35" s="54"/>
      <c r="H35" s="48" t="s">
        <v>46</v>
      </c>
      <c r="I35" s="54"/>
      <c r="J35" s="57" t="s">
        <v>47</v>
      </c>
      <c r="K35" s="54"/>
      <c r="L35" s="58" t="s">
        <v>46</v>
      </c>
      <c r="O35" s="207"/>
    </row>
    <row r="36" spans="1:15" ht="5.0999999999999996" customHeight="1" x14ac:dyDescent="0.25">
      <c r="A36" s="40"/>
      <c r="B36" s="221"/>
      <c r="C36" s="210"/>
      <c r="D36" s="45"/>
      <c r="E36" s="46"/>
      <c r="F36" s="46"/>
      <c r="G36" s="46"/>
      <c r="H36" s="44"/>
      <c r="I36" s="46"/>
      <c r="J36" s="46"/>
      <c r="K36" s="46"/>
      <c r="L36" s="59"/>
      <c r="O36" s="207"/>
    </row>
    <row r="37" spans="1:15" ht="11.1" customHeight="1" x14ac:dyDescent="0.25">
      <c r="A37" s="40"/>
      <c r="B37" s="221"/>
      <c r="C37" s="209"/>
      <c r="D37" s="233" t="s">
        <v>49</v>
      </c>
      <c r="E37" s="54"/>
      <c r="F37" s="54"/>
      <c r="G37" s="54"/>
      <c r="H37" s="49"/>
      <c r="I37" s="54"/>
      <c r="J37" s="54"/>
      <c r="K37" s="54"/>
      <c r="L37" s="52"/>
      <c r="O37" s="207"/>
    </row>
    <row r="38" spans="1:15" ht="11.1" customHeight="1" x14ac:dyDescent="0.25">
      <c r="A38" s="40"/>
      <c r="B38" s="221"/>
      <c r="C38" s="209"/>
      <c r="D38" s="233"/>
      <c r="E38" s="54"/>
      <c r="F38" s="54"/>
      <c r="G38" s="54"/>
      <c r="H38" s="49"/>
      <c r="I38" s="54"/>
      <c r="J38" s="54"/>
      <c r="K38" s="54"/>
      <c r="L38" s="52"/>
      <c r="O38" s="207"/>
    </row>
    <row r="39" spans="1:15" ht="15.75" customHeight="1" x14ac:dyDescent="0.25">
      <c r="A39" s="40"/>
      <c r="B39" s="221"/>
      <c r="C39" s="50"/>
      <c r="D39" s="60" t="str">
        <f>IF(Y1=2, "Nivel 1", IF(Z1=TRUE, IF(A47-1=0, "Nivel inferior","Nivel inferior -"&amp;(A47-1)), "Nivel 1"))</f>
        <v>Nivel 1</v>
      </c>
      <c r="E39" s="54"/>
      <c r="F39" s="56">
        <v>10000</v>
      </c>
      <c r="G39" s="54"/>
      <c r="H39" s="48" t="s">
        <v>46</v>
      </c>
      <c r="I39" s="54"/>
      <c r="J39" s="57" t="s">
        <v>47</v>
      </c>
      <c r="K39" s="54"/>
      <c r="L39" s="58" t="s">
        <v>46</v>
      </c>
      <c r="O39" s="207"/>
    </row>
    <row r="40" spans="1:15" ht="5.0999999999999996" customHeight="1" x14ac:dyDescent="0.3">
      <c r="A40" s="40"/>
      <c r="B40" s="221"/>
      <c r="C40" s="50"/>
      <c r="D40" s="45"/>
      <c r="E40" s="46"/>
      <c r="F40" s="46"/>
      <c r="G40" s="46"/>
      <c r="H40" s="44"/>
      <c r="I40" s="46"/>
      <c r="J40" s="46"/>
      <c r="K40" s="46"/>
      <c r="L40" s="59"/>
      <c r="O40" s="76"/>
    </row>
    <row r="41" spans="1:15" ht="5.0999999999999996" customHeight="1" x14ac:dyDescent="0.25">
      <c r="A41" s="40"/>
      <c r="B41" s="221"/>
      <c r="C41" s="50"/>
      <c r="D41" s="51"/>
      <c r="E41" s="54"/>
      <c r="F41" s="54"/>
      <c r="G41" s="54"/>
      <c r="H41" s="49"/>
      <c r="I41" s="54"/>
      <c r="J41" s="54"/>
      <c r="K41" s="54"/>
      <c r="L41" s="52"/>
    </row>
    <row r="42" spans="1:15" ht="15.75" customHeight="1" x14ac:dyDescent="0.25">
      <c r="A42" s="40"/>
      <c r="B42" s="221"/>
      <c r="C42" s="50"/>
      <c r="D42" s="61" t="str">
        <f>IF(Y1=2, "Nivel 2", IF(Z1=TRUE, IF(A47-2=0, "Nivel inferior","Nivel inferior -"&amp;(A47-2)), "Nivel 2"))</f>
        <v>Nivel 2</v>
      </c>
      <c r="E42" s="54"/>
      <c r="F42" s="56">
        <v>10000</v>
      </c>
      <c r="G42" s="54"/>
      <c r="H42" s="48" t="s">
        <v>46</v>
      </c>
      <c r="I42" s="54"/>
      <c r="J42" s="57" t="s">
        <v>47</v>
      </c>
      <c r="K42" s="54"/>
      <c r="L42" s="58" t="s">
        <v>46</v>
      </c>
    </row>
    <row r="43" spans="1:15" ht="5.0999999999999996" customHeight="1" x14ac:dyDescent="0.25">
      <c r="A43" s="40"/>
      <c r="B43" s="221"/>
      <c r="C43" s="50"/>
      <c r="D43" s="45"/>
      <c r="E43" s="46"/>
      <c r="F43" s="46"/>
      <c r="G43" s="46"/>
      <c r="H43" s="44"/>
      <c r="I43" s="46"/>
      <c r="J43" s="46"/>
      <c r="K43" s="46"/>
      <c r="L43" s="59"/>
    </row>
    <row r="44" spans="1:15" ht="5.0999999999999996" customHeight="1" x14ac:dyDescent="0.25">
      <c r="A44" s="40"/>
      <c r="B44" s="221"/>
      <c r="C44" s="50"/>
      <c r="D44" s="51"/>
      <c r="E44" s="54"/>
      <c r="F44" s="54"/>
      <c r="G44" s="54"/>
      <c r="H44" s="49"/>
      <c r="I44" s="54"/>
      <c r="J44" s="54"/>
      <c r="K44" s="54"/>
      <c r="L44" s="52"/>
    </row>
    <row r="45" spans="1:15" ht="15.75" customHeight="1" x14ac:dyDescent="0.25">
      <c r="A45" s="40"/>
      <c r="B45" s="221"/>
      <c r="C45" s="50"/>
      <c r="D45" s="62" t="str">
        <f>IF(Y1=2, "Nivel 3", IF(Z1=TRUE, IF(A47-3=0, "Nivel inferior","Nivel inferior -"&amp;(A47-3)), "Nivel 3"))</f>
        <v>Nivel 3</v>
      </c>
      <c r="E45" s="54"/>
      <c r="F45" s="56">
        <v>10000</v>
      </c>
      <c r="G45" s="54"/>
      <c r="H45" s="48" t="s">
        <v>46</v>
      </c>
      <c r="I45" s="54"/>
      <c r="J45" s="57" t="s">
        <v>47</v>
      </c>
      <c r="K45" s="54"/>
      <c r="L45" s="58" t="s">
        <v>46</v>
      </c>
    </row>
    <row r="46" spans="1:15" ht="5.0999999999999996" customHeight="1" x14ac:dyDescent="0.25">
      <c r="A46" s="40"/>
      <c r="B46" s="221"/>
      <c r="C46" s="50"/>
      <c r="D46" s="45"/>
      <c r="E46" s="46"/>
      <c r="F46" s="46"/>
      <c r="G46" s="46"/>
      <c r="H46" s="44"/>
      <c r="I46" s="46"/>
      <c r="J46" s="46"/>
      <c r="K46" s="46"/>
      <c r="L46" s="59"/>
    </row>
    <row r="47" spans="1:15" ht="21.9" customHeight="1" x14ac:dyDescent="0.25">
      <c r="A47" s="40">
        <v>3</v>
      </c>
      <c r="B47" s="221"/>
      <c r="C47" s="50"/>
      <c r="D47" s="51"/>
      <c r="E47" s="51"/>
      <c r="F47" s="51"/>
      <c r="G47" s="51"/>
      <c r="H47" s="51"/>
      <c r="I47" s="51"/>
      <c r="J47" s="51"/>
      <c r="K47" s="51"/>
      <c r="L47" s="52"/>
    </row>
    <row r="48" spans="1:15" ht="5.0999999999999996" customHeight="1" thickBot="1" x14ac:dyDescent="0.3">
      <c r="A48" s="40"/>
      <c r="B48" s="228"/>
      <c r="C48" s="63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24.6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5" customHeight="1" thickBot="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28.35" customHeight="1" x14ac:dyDescent="0.25">
      <c r="A52" s="40"/>
      <c r="B52" s="214" t="s">
        <v>51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40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40"/>
      <c r="B54" s="232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40"/>
      <c r="B55" s="221"/>
      <c r="C55" s="43"/>
      <c r="D55" s="44"/>
      <c r="E55" s="211" t="s">
        <v>41</v>
      </c>
      <c r="F55" s="212"/>
      <c r="G55" s="213"/>
      <c r="H55" s="42" t="s">
        <v>42</v>
      </c>
      <c r="I55" s="211" t="s">
        <v>43</v>
      </c>
      <c r="J55" s="212"/>
      <c r="K55" s="213"/>
      <c r="L55" s="53" t="s">
        <v>42</v>
      </c>
    </row>
    <row r="56" spans="1:12" ht="5.0999999999999996" customHeight="1" x14ac:dyDescent="0.25">
      <c r="A56" s="40"/>
      <c r="B56" s="221"/>
      <c r="C56" s="208"/>
      <c r="D56" s="51"/>
      <c r="E56" s="54"/>
      <c r="F56" s="54"/>
      <c r="G56" s="54"/>
      <c r="H56" s="47"/>
      <c r="I56" s="54"/>
      <c r="J56" s="54"/>
      <c r="K56" s="54"/>
      <c r="L56" s="52"/>
    </row>
    <row r="57" spans="1:12" ht="15.9" customHeight="1" x14ac:dyDescent="0.25">
      <c r="A57" s="40"/>
      <c r="B57" s="221"/>
      <c r="C57" s="209"/>
      <c r="D57" s="55" t="s">
        <v>52</v>
      </c>
      <c r="E57" s="54"/>
      <c r="F57" s="56">
        <v>10000</v>
      </c>
      <c r="G57" s="54"/>
      <c r="H57" s="48" t="s">
        <v>46</v>
      </c>
      <c r="I57" s="54"/>
      <c r="J57" s="57" t="s">
        <v>47</v>
      </c>
      <c r="K57" s="54"/>
      <c r="L57" s="58" t="s">
        <v>46</v>
      </c>
    </row>
    <row r="58" spans="1:12" ht="5.0999999999999996" customHeight="1" x14ac:dyDescent="0.25">
      <c r="A58" s="40"/>
      <c r="B58" s="221"/>
      <c r="C58" s="210"/>
      <c r="D58" s="45"/>
      <c r="E58" s="46"/>
      <c r="F58" s="46"/>
      <c r="G58" s="46"/>
      <c r="H58" s="44"/>
      <c r="I58" s="46"/>
      <c r="J58" s="46"/>
      <c r="K58" s="46"/>
      <c r="L58" s="59"/>
    </row>
    <row r="59" spans="1:12" ht="5.0999999999999996" customHeight="1" x14ac:dyDescent="0.25">
      <c r="A59" s="40"/>
      <c r="B59" s="221"/>
      <c r="C59" s="209"/>
      <c r="D59" s="51"/>
      <c r="E59" s="54"/>
      <c r="F59" s="54"/>
      <c r="G59" s="54"/>
      <c r="H59" s="49"/>
      <c r="I59" s="54"/>
      <c r="J59" s="54"/>
      <c r="K59" s="54"/>
      <c r="L59" s="52"/>
    </row>
    <row r="60" spans="1:12" ht="15.9" customHeight="1" x14ac:dyDescent="0.25">
      <c r="A60" s="40"/>
      <c r="B60" s="221"/>
      <c r="C60" s="209"/>
      <c r="D60" s="55" t="s">
        <v>53</v>
      </c>
      <c r="E60" s="54"/>
      <c r="F60" s="96">
        <v>654654</v>
      </c>
      <c r="G60" s="54"/>
      <c r="H60" s="123" t="s">
        <v>82</v>
      </c>
      <c r="I60" s="54"/>
      <c r="J60" s="57" t="s">
        <v>47</v>
      </c>
      <c r="K60" s="54"/>
      <c r="L60" s="58" t="s">
        <v>46</v>
      </c>
    </row>
    <row r="61" spans="1:12" ht="5.0999999999999996" customHeight="1" x14ac:dyDescent="0.25">
      <c r="A61" s="40"/>
      <c r="B61" s="221"/>
      <c r="C61" s="210"/>
      <c r="D61" s="45"/>
      <c r="E61" s="46"/>
      <c r="F61" s="46"/>
      <c r="G61" s="46"/>
      <c r="H61" s="44"/>
      <c r="I61" s="46"/>
      <c r="J61" s="46"/>
      <c r="K61" s="46"/>
      <c r="L61" s="59"/>
    </row>
    <row r="62" spans="1:12" ht="5.0999999999999996" customHeight="1" x14ac:dyDescent="0.25">
      <c r="A62" s="40"/>
      <c r="B62" s="221"/>
      <c r="C62" s="209"/>
      <c r="D62" s="51"/>
      <c r="E62" s="54"/>
      <c r="F62" s="54"/>
      <c r="G62" s="54"/>
      <c r="H62" s="49"/>
      <c r="I62" s="54"/>
      <c r="J62" s="54"/>
      <c r="K62" s="54"/>
      <c r="L62" s="52"/>
    </row>
    <row r="63" spans="1:12" ht="15.9" customHeight="1" x14ac:dyDescent="0.25">
      <c r="A63" s="40"/>
      <c r="B63" s="221"/>
      <c r="C63" s="209"/>
      <c r="D63" s="55" t="s">
        <v>54</v>
      </c>
      <c r="E63" s="54"/>
      <c r="F63" s="56">
        <v>10000</v>
      </c>
      <c r="G63" s="54"/>
      <c r="H63" s="48" t="s">
        <v>46</v>
      </c>
      <c r="I63" s="54"/>
      <c r="J63" s="57" t="s">
        <v>47</v>
      </c>
      <c r="K63" s="54"/>
      <c r="L63" s="58" t="s">
        <v>46</v>
      </c>
    </row>
    <row r="64" spans="1:12" ht="5.0999999999999996" customHeight="1" x14ac:dyDescent="0.25">
      <c r="A64" s="40"/>
      <c r="B64" s="221"/>
      <c r="C64" s="210"/>
      <c r="D64" s="45"/>
      <c r="E64" s="46"/>
      <c r="F64" s="46"/>
      <c r="G64" s="46"/>
      <c r="H64" s="44"/>
      <c r="I64" s="46"/>
      <c r="J64" s="46"/>
      <c r="K64" s="46"/>
      <c r="L64" s="59"/>
    </row>
    <row r="65" spans="1:12" ht="5.0999999999999996" customHeight="1" x14ac:dyDescent="0.25">
      <c r="A65" s="40"/>
      <c r="B65" s="221"/>
      <c r="C65" s="209"/>
      <c r="D65" s="51"/>
      <c r="E65" s="54"/>
      <c r="F65" s="54"/>
      <c r="G65" s="54"/>
      <c r="H65" s="49"/>
      <c r="I65" s="54"/>
      <c r="J65" s="54"/>
      <c r="K65" s="54"/>
      <c r="L65" s="52"/>
    </row>
    <row r="66" spans="1:12" ht="15.9" customHeight="1" x14ac:dyDescent="0.25">
      <c r="A66" s="40"/>
      <c r="B66" s="221"/>
      <c r="C66" s="209"/>
      <c r="D66" s="55" t="s">
        <v>55</v>
      </c>
      <c r="E66" s="54"/>
      <c r="F66" s="56">
        <v>10000</v>
      </c>
      <c r="G66" s="54"/>
      <c r="H66" s="87" t="s">
        <v>83</v>
      </c>
      <c r="I66" s="54"/>
      <c r="J66" s="57" t="s">
        <v>47</v>
      </c>
      <c r="K66" s="54"/>
      <c r="L66" s="58" t="s">
        <v>46</v>
      </c>
    </row>
    <row r="67" spans="1:12" ht="5.0999999999999996" customHeight="1" x14ac:dyDescent="0.25">
      <c r="A67" s="40"/>
      <c r="B67" s="221"/>
      <c r="C67" s="210"/>
      <c r="D67" s="45"/>
      <c r="E67" s="46"/>
      <c r="F67" s="46"/>
      <c r="G67" s="46"/>
      <c r="H67" s="44"/>
      <c r="I67" s="46"/>
      <c r="J67" s="46"/>
      <c r="K67" s="46"/>
      <c r="L67" s="59"/>
    </row>
    <row r="68" spans="1:12" ht="5.0999999999999996" customHeight="1" x14ac:dyDescent="0.25">
      <c r="A68" s="40"/>
      <c r="B68" s="221"/>
      <c r="C68" s="209"/>
      <c r="D68" s="51"/>
      <c r="E68" s="54"/>
      <c r="F68" s="54"/>
      <c r="G68" s="54"/>
      <c r="H68" s="49"/>
      <c r="I68" s="54"/>
      <c r="J68" s="54"/>
      <c r="K68" s="54"/>
      <c r="L68" s="52"/>
    </row>
    <row r="69" spans="1:12" ht="15.9" customHeight="1" x14ac:dyDescent="0.25">
      <c r="A69" s="40"/>
      <c r="B69" s="221"/>
      <c r="C69" s="209"/>
      <c r="D69" s="55" t="s">
        <v>56</v>
      </c>
      <c r="E69" s="54"/>
      <c r="F69" s="92">
        <v>10000</v>
      </c>
      <c r="G69" s="54"/>
      <c r="H69" s="48" t="s">
        <v>84</v>
      </c>
      <c r="I69" s="54"/>
      <c r="J69" s="57" t="s">
        <v>47</v>
      </c>
      <c r="K69" s="54"/>
      <c r="L69" s="58" t="s">
        <v>70</v>
      </c>
    </row>
    <row r="70" spans="1:12" ht="5.0999999999999996" customHeight="1" x14ac:dyDescent="0.25">
      <c r="A70" s="40"/>
      <c r="B70" s="221"/>
      <c r="C70" s="210"/>
      <c r="D70" s="45"/>
      <c r="E70" s="46"/>
      <c r="F70" s="46"/>
      <c r="G70" s="46"/>
      <c r="H70" s="44"/>
      <c r="I70" s="46"/>
      <c r="J70" s="46"/>
      <c r="K70" s="46"/>
      <c r="L70" s="59"/>
    </row>
    <row r="71" spans="1:12" ht="5.0999999999999996" customHeight="1" x14ac:dyDescent="0.25">
      <c r="A71" s="40"/>
      <c r="B71" s="221"/>
      <c r="C71" s="209"/>
      <c r="D71" s="51"/>
      <c r="E71" s="54"/>
      <c r="F71" s="54"/>
      <c r="G71" s="54"/>
      <c r="H71" s="49"/>
      <c r="I71" s="54"/>
      <c r="J71" s="54"/>
      <c r="K71" s="54"/>
      <c r="L71" s="52"/>
    </row>
    <row r="72" spans="1:12" ht="15.9" customHeight="1" x14ac:dyDescent="0.25">
      <c r="A72" s="40"/>
      <c r="B72" s="221"/>
      <c r="C72" s="209"/>
      <c r="D72" s="55" t="s">
        <v>57</v>
      </c>
      <c r="E72" s="54"/>
      <c r="F72" s="54"/>
      <c r="G72" s="54"/>
      <c r="H72" s="49"/>
      <c r="I72" s="54"/>
      <c r="J72" s="54"/>
      <c r="K72" s="54"/>
      <c r="L72" s="52"/>
    </row>
    <row r="73" spans="1:12" ht="5.0999999999999996" customHeight="1" x14ac:dyDescent="0.25">
      <c r="A73" s="40"/>
      <c r="B73" s="221"/>
      <c r="C73" s="85"/>
      <c r="D73" s="88"/>
      <c r="E73" s="54"/>
      <c r="F73" s="54"/>
      <c r="G73" s="54"/>
      <c r="H73" s="49"/>
      <c r="I73" s="54"/>
      <c r="J73" s="54"/>
      <c r="K73" s="54"/>
      <c r="L73" s="52"/>
    </row>
    <row r="74" spans="1:12" ht="15.9" customHeight="1" x14ac:dyDescent="0.25">
      <c r="A74" s="40"/>
      <c r="B74" s="221"/>
      <c r="C74" s="85"/>
      <c r="D74" s="94" t="s">
        <v>71</v>
      </c>
      <c r="E74" s="54"/>
      <c r="F74" s="158" t="s">
        <v>77</v>
      </c>
      <c r="G74" s="54"/>
      <c r="H74" s="87" t="s">
        <v>78</v>
      </c>
      <c r="I74" s="54"/>
      <c r="J74" s="57" t="s">
        <v>47</v>
      </c>
      <c r="K74" s="54"/>
      <c r="L74" s="58" t="s">
        <v>70</v>
      </c>
    </row>
    <row r="75" spans="1:12" ht="5.0999999999999996" customHeight="1" x14ac:dyDescent="0.25">
      <c r="A75" s="40"/>
      <c r="B75" s="221"/>
      <c r="C75" s="85"/>
      <c r="D75" s="93"/>
      <c r="E75" s="46"/>
      <c r="F75" s="124"/>
      <c r="G75" s="46"/>
      <c r="H75" s="44"/>
      <c r="I75" s="46"/>
      <c r="J75" s="46"/>
      <c r="K75" s="46"/>
      <c r="L75" s="86"/>
    </row>
    <row r="76" spans="1:12" ht="5.0999999999999996" customHeight="1" x14ac:dyDescent="0.25">
      <c r="A76" s="40"/>
      <c r="B76" s="221"/>
      <c r="C76" s="85"/>
      <c r="D76" s="88"/>
      <c r="E76" s="54"/>
      <c r="F76" s="125"/>
      <c r="G76" s="54"/>
      <c r="H76" s="49"/>
      <c r="I76" s="54"/>
      <c r="J76" s="54"/>
      <c r="K76" s="54"/>
      <c r="L76" s="52"/>
    </row>
    <row r="77" spans="1:12" ht="15.9" customHeight="1" x14ac:dyDescent="0.25">
      <c r="A77" s="40"/>
      <c r="B77" s="221"/>
      <c r="C77" s="85"/>
      <c r="D77" s="94" t="s">
        <v>72</v>
      </c>
      <c r="E77" s="54"/>
      <c r="F77" s="158" t="s">
        <v>77</v>
      </c>
      <c r="G77" s="54"/>
      <c r="H77" s="87" t="s">
        <v>78</v>
      </c>
      <c r="I77" s="54"/>
      <c r="J77" s="57" t="s">
        <v>47</v>
      </c>
      <c r="K77" s="54"/>
      <c r="L77" s="58" t="s">
        <v>70</v>
      </c>
    </row>
    <row r="78" spans="1:12" ht="5.0999999999999996" customHeight="1" x14ac:dyDescent="0.25">
      <c r="A78" s="40"/>
      <c r="B78" s="221"/>
      <c r="C78" s="85"/>
      <c r="D78" s="93"/>
      <c r="E78" s="46"/>
      <c r="F78" s="124"/>
      <c r="G78" s="46"/>
      <c r="H78" s="44"/>
      <c r="I78" s="46"/>
      <c r="J78" s="46"/>
      <c r="K78" s="46"/>
      <c r="L78" s="86"/>
    </row>
    <row r="79" spans="1:12" ht="5.0999999999999996" customHeight="1" x14ac:dyDescent="0.25">
      <c r="A79" s="40"/>
      <c r="B79" s="221"/>
      <c r="C79" s="85"/>
      <c r="D79" s="88"/>
      <c r="E79" s="54"/>
      <c r="F79" s="125"/>
      <c r="G79" s="54"/>
      <c r="H79" s="49"/>
      <c r="I79" s="54"/>
      <c r="J79" s="54"/>
      <c r="K79" s="54"/>
      <c r="L79" s="52"/>
    </row>
    <row r="80" spans="1:12" ht="15.9" customHeight="1" x14ac:dyDescent="0.25">
      <c r="A80" s="40"/>
      <c r="B80" s="221"/>
      <c r="C80" s="85"/>
      <c r="D80" s="94" t="s">
        <v>73</v>
      </c>
      <c r="E80" s="54"/>
      <c r="F80" s="158" t="s">
        <v>77</v>
      </c>
      <c r="G80" s="54"/>
      <c r="H80" s="87" t="s">
        <v>78</v>
      </c>
      <c r="I80" s="54"/>
      <c r="J80" s="57" t="s">
        <v>47</v>
      </c>
      <c r="K80" s="54"/>
      <c r="L80" s="58" t="s">
        <v>70</v>
      </c>
    </row>
    <row r="81" spans="1:12" ht="5.0999999999999996" customHeight="1" x14ac:dyDescent="0.25">
      <c r="A81" s="40"/>
      <c r="B81" s="221"/>
      <c r="C81" s="85"/>
      <c r="D81" s="93"/>
      <c r="E81" s="46"/>
      <c r="F81" s="124"/>
      <c r="G81" s="46"/>
      <c r="H81" s="44"/>
      <c r="I81" s="46"/>
      <c r="J81" s="46"/>
      <c r="K81" s="46"/>
      <c r="L81" s="86"/>
    </row>
    <row r="82" spans="1:12" ht="5.0999999999999996" customHeight="1" x14ac:dyDescent="0.25">
      <c r="A82" s="40"/>
      <c r="B82" s="221"/>
      <c r="C82" s="85"/>
      <c r="D82" s="88"/>
      <c r="E82" s="54"/>
      <c r="F82" s="125"/>
      <c r="G82" s="54"/>
      <c r="H82" s="49"/>
      <c r="I82" s="54"/>
      <c r="J82" s="54"/>
      <c r="K82" s="54"/>
      <c r="L82" s="52"/>
    </row>
    <row r="83" spans="1:12" ht="15.9" customHeight="1" x14ac:dyDescent="0.25">
      <c r="A83" s="40"/>
      <c r="B83" s="221"/>
      <c r="C83" s="85"/>
      <c r="D83" s="94" t="s">
        <v>74</v>
      </c>
      <c r="E83" s="54"/>
      <c r="F83" s="158" t="s">
        <v>77</v>
      </c>
      <c r="G83" s="54"/>
      <c r="H83" s="87" t="s">
        <v>78</v>
      </c>
      <c r="I83" s="54"/>
      <c r="J83" s="57" t="s">
        <v>47</v>
      </c>
      <c r="K83" s="54"/>
      <c r="L83" s="58" t="s">
        <v>70</v>
      </c>
    </row>
    <row r="84" spans="1:12" ht="5.0999999999999996" customHeight="1" x14ac:dyDescent="0.25">
      <c r="A84" s="40"/>
      <c r="B84" s="221"/>
      <c r="C84" s="85"/>
      <c r="D84" s="93"/>
      <c r="E84" s="46"/>
      <c r="F84" s="124"/>
      <c r="G84" s="46"/>
      <c r="H84" s="44"/>
      <c r="I84" s="46"/>
      <c r="J84" s="46"/>
      <c r="K84" s="46"/>
      <c r="L84" s="86"/>
    </row>
    <row r="85" spans="1:12" ht="5.0999999999999996" customHeight="1" x14ac:dyDescent="0.25">
      <c r="A85" s="40"/>
      <c r="B85" s="221"/>
      <c r="C85" s="85"/>
      <c r="D85" s="88"/>
      <c r="E85" s="54"/>
      <c r="F85" s="125"/>
      <c r="G85" s="54"/>
      <c r="H85" s="49"/>
      <c r="I85" s="54"/>
      <c r="J85" s="54"/>
      <c r="K85" s="54"/>
      <c r="L85" s="52"/>
    </row>
    <row r="86" spans="1:12" ht="15.9" customHeight="1" x14ac:dyDescent="0.25">
      <c r="A86" s="40"/>
      <c r="B86" s="221"/>
      <c r="C86" s="85"/>
      <c r="D86" s="94" t="s">
        <v>75</v>
      </c>
      <c r="E86" s="54"/>
      <c r="F86" s="158" t="s">
        <v>77</v>
      </c>
      <c r="G86" s="54"/>
      <c r="H86" s="87" t="s">
        <v>78</v>
      </c>
      <c r="I86" s="54"/>
      <c r="J86" s="57" t="s">
        <v>47</v>
      </c>
      <c r="K86" s="54"/>
      <c r="L86" s="58" t="s">
        <v>46</v>
      </c>
    </row>
    <row r="87" spans="1:12" ht="5.0999999999999996" customHeight="1" x14ac:dyDescent="0.25">
      <c r="A87" s="40"/>
      <c r="B87" s="221"/>
      <c r="C87" s="85"/>
      <c r="D87" s="93"/>
      <c r="E87" s="46"/>
      <c r="F87" s="124"/>
      <c r="G87" s="46"/>
      <c r="H87" s="44"/>
      <c r="I87" s="46"/>
      <c r="J87" s="46"/>
      <c r="K87" s="46"/>
      <c r="L87" s="86"/>
    </row>
    <row r="88" spans="1:12" ht="5.0999999999999996" customHeight="1" x14ac:dyDescent="0.25">
      <c r="A88" s="40"/>
      <c r="B88" s="221"/>
      <c r="C88" s="85"/>
      <c r="D88" s="88"/>
      <c r="E88" s="54"/>
      <c r="F88" s="125"/>
      <c r="G88" s="54"/>
      <c r="H88" s="49"/>
      <c r="I88" s="54"/>
      <c r="J88" s="54"/>
      <c r="K88" s="54"/>
      <c r="L88" s="52"/>
    </row>
    <row r="89" spans="1:12" ht="15.9" customHeight="1" x14ac:dyDescent="0.25">
      <c r="A89" s="40"/>
      <c r="B89" s="221"/>
      <c r="C89" s="85"/>
      <c r="D89" s="94" t="s">
        <v>76</v>
      </c>
      <c r="E89" s="54"/>
      <c r="F89" s="158" t="s">
        <v>77</v>
      </c>
      <c r="G89" s="54"/>
      <c r="H89" s="87" t="s">
        <v>78</v>
      </c>
      <c r="I89" s="54"/>
      <c r="J89" s="57" t="s">
        <v>47</v>
      </c>
      <c r="K89" s="54"/>
      <c r="L89" s="58" t="s">
        <v>46</v>
      </c>
    </row>
    <row r="90" spans="1:12" ht="5.0999999999999996" customHeight="1" x14ac:dyDescent="0.25">
      <c r="A90" s="40"/>
      <c r="B90" s="221"/>
      <c r="C90" s="85"/>
      <c r="D90" s="93"/>
      <c r="E90" s="46"/>
      <c r="F90" s="46"/>
      <c r="G90" s="46"/>
      <c r="H90" s="44"/>
      <c r="I90" s="46"/>
      <c r="J90" s="46"/>
      <c r="K90" s="46"/>
      <c r="L90" s="86"/>
    </row>
    <row r="91" spans="1:12" ht="5.0999999999999996" customHeight="1" x14ac:dyDescent="0.25">
      <c r="A91" s="40"/>
      <c r="B91" s="221"/>
      <c r="C91" s="85"/>
      <c r="D91" s="88"/>
      <c r="E91" s="54"/>
      <c r="F91" s="54"/>
      <c r="G91" s="54"/>
      <c r="H91" s="49"/>
      <c r="I91" s="54"/>
      <c r="J91" s="54"/>
      <c r="K91" s="54"/>
      <c r="L91" s="52"/>
    </row>
    <row r="92" spans="1:12" ht="15.9" customHeight="1" x14ac:dyDescent="0.25">
      <c r="A92" s="40"/>
      <c r="B92" s="221"/>
      <c r="C92" s="85"/>
      <c r="D92" s="94" t="s">
        <v>80</v>
      </c>
      <c r="E92" s="54"/>
      <c r="F92" s="136">
        <v>654654</v>
      </c>
      <c r="G92" s="54"/>
      <c r="H92" s="87" t="s">
        <v>82</v>
      </c>
      <c r="I92" s="54"/>
      <c r="J92" s="57" t="s">
        <v>47</v>
      </c>
      <c r="K92" s="54"/>
      <c r="L92" s="58" t="s">
        <v>46</v>
      </c>
    </row>
    <row r="93" spans="1:12" ht="5.0999999999999996" customHeight="1" x14ac:dyDescent="0.25">
      <c r="A93" s="40"/>
      <c r="B93" s="221"/>
      <c r="C93" s="85"/>
      <c r="D93" s="93"/>
      <c r="E93" s="46"/>
      <c r="F93" s="46"/>
      <c r="G93" s="46"/>
      <c r="H93" s="44"/>
      <c r="I93" s="46"/>
      <c r="J93" s="46"/>
      <c r="K93" s="46"/>
      <c r="L93" s="86"/>
    </row>
    <row r="94" spans="1:12" ht="5.0999999999999996" customHeight="1" x14ac:dyDescent="0.25">
      <c r="A94" s="40"/>
      <c r="B94" s="221"/>
      <c r="C94" s="85"/>
      <c r="D94" s="88"/>
      <c r="E94" s="54"/>
      <c r="F94" s="54"/>
      <c r="G94" s="54"/>
      <c r="H94" s="49"/>
      <c r="I94" s="54"/>
      <c r="J94" s="54"/>
      <c r="K94" s="54"/>
      <c r="L94" s="52"/>
    </row>
    <row r="95" spans="1:12" ht="15.9" customHeight="1" x14ac:dyDescent="0.25">
      <c r="A95" s="40"/>
      <c r="B95" s="221"/>
      <c r="C95" s="85"/>
      <c r="D95" s="94" t="s">
        <v>79</v>
      </c>
      <c r="E95" s="54"/>
      <c r="F95" s="136">
        <v>654654</v>
      </c>
      <c r="G95" s="54"/>
      <c r="H95" s="87" t="s">
        <v>119</v>
      </c>
      <c r="I95" s="54"/>
      <c r="J95" s="57" t="s">
        <v>47</v>
      </c>
      <c r="K95" s="54"/>
      <c r="L95" s="58" t="s">
        <v>46</v>
      </c>
    </row>
    <row r="96" spans="1:12" ht="5.0999999999999996" customHeight="1" x14ac:dyDescent="0.25">
      <c r="A96" s="40"/>
      <c r="B96" s="221"/>
      <c r="C96" s="85"/>
      <c r="D96" s="93"/>
      <c r="E96" s="46"/>
      <c r="F96" s="46"/>
      <c r="G96" s="46"/>
      <c r="H96" s="44"/>
      <c r="I96" s="46"/>
      <c r="J96" s="46"/>
      <c r="K96" s="46"/>
      <c r="L96" s="86"/>
    </row>
    <row r="97" spans="1:14" ht="5.0999999999999996" customHeight="1" x14ac:dyDescent="0.25">
      <c r="A97" s="40"/>
      <c r="B97" s="221"/>
      <c r="C97" s="97"/>
      <c r="D97" s="100"/>
      <c r="E97" s="54"/>
      <c r="F97" s="54"/>
      <c r="G97" s="54"/>
      <c r="H97" s="49"/>
      <c r="I97" s="54"/>
      <c r="J97" s="54"/>
      <c r="K97" s="54"/>
      <c r="L97" s="52"/>
    </row>
    <row r="98" spans="1:14" ht="15.9" customHeight="1" x14ac:dyDescent="0.25">
      <c r="A98" s="40"/>
      <c r="B98" s="221"/>
      <c r="C98" s="97"/>
      <c r="D98" s="94" t="s">
        <v>87</v>
      </c>
      <c r="E98" s="54"/>
      <c r="F98" s="158" t="s">
        <v>77</v>
      </c>
      <c r="G98" s="54"/>
      <c r="H98" s="99" t="s">
        <v>78</v>
      </c>
      <c r="I98" s="54"/>
      <c r="J98" s="57" t="s">
        <v>47</v>
      </c>
      <c r="K98" s="54"/>
      <c r="L98" s="58" t="s">
        <v>46</v>
      </c>
    </row>
    <row r="99" spans="1:14" ht="5.0999999999999996" customHeight="1" x14ac:dyDescent="0.25">
      <c r="A99" s="40"/>
      <c r="B99" s="221"/>
      <c r="C99" s="97"/>
      <c r="D99" s="93"/>
      <c r="E99" s="46"/>
      <c r="F99" s="46"/>
      <c r="G99" s="46"/>
      <c r="H99" s="44"/>
      <c r="I99" s="46"/>
      <c r="J99" s="46"/>
      <c r="K99" s="46"/>
      <c r="L99" s="98"/>
    </row>
    <row r="100" spans="1:14" ht="5.0999999999999996" customHeight="1" x14ac:dyDescent="0.25">
      <c r="A100" s="105"/>
      <c r="B100" s="221"/>
      <c r="C100" s="110"/>
      <c r="D100" s="113"/>
      <c r="E100" s="112"/>
      <c r="F100" s="112"/>
      <c r="G100" s="112"/>
      <c r="H100" s="109"/>
      <c r="I100" s="112"/>
      <c r="J100" s="112"/>
      <c r="K100" s="112"/>
      <c r="L100" s="111"/>
      <c r="M100" s="104"/>
      <c r="N100" s="104"/>
    </row>
    <row r="101" spans="1:14" ht="15.9" customHeight="1" x14ac:dyDescent="0.25">
      <c r="A101" s="105"/>
      <c r="B101" s="221"/>
      <c r="C101" s="110"/>
      <c r="D101" s="118" t="s">
        <v>89</v>
      </c>
      <c r="E101" s="112"/>
      <c r="F101" s="167">
        <v>6.5</v>
      </c>
      <c r="G101" s="112"/>
      <c r="H101" s="108" t="s">
        <v>90</v>
      </c>
      <c r="I101" s="112"/>
      <c r="J101" s="114" t="s">
        <v>77</v>
      </c>
      <c r="K101" s="112"/>
      <c r="L101" s="115" t="s">
        <v>46</v>
      </c>
      <c r="M101" s="104"/>
      <c r="N101" s="104"/>
    </row>
    <row r="102" spans="1:14" ht="5.0999999999999996" customHeight="1" x14ac:dyDescent="0.25">
      <c r="A102" s="105"/>
      <c r="B102" s="221"/>
      <c r="C102" s="110"/>
      <c r="D102" s="117"/>
      <c r="E102" s="107"/>
      <c r="F102" s="107"/>
      <c r="G102" s="107"/>
      <c r="H102" s="106"/>
      <c r="I102" s="107"/>
      <c r="J102" s="107"/>
      <c r="K102" s="107"/>
      <c r="L102" s="116"/>
      <c r="M102" s="104"/>
      <c r="N102" s="104"/>
    </row>
    <row r="103" spans="1:14" ht="5.0999999999999996" customHeight="1" x14ac:dyDescent="0.25">
      <c r="A103" s="105"/>
      <c r="B103" s="221"/>
      <c r="C103" s="110"/>
      <c r="D103" s="113"/>
      <c r="E103" s="112"/>
      <c r="F103" s="112"/>
      <c r="G103" s="112"/>
      <c r="H103" s="109"/>
      <c r="I103" s="112"/>
      <c r="J103" s="112"/>
      <c r="K103" s="112"/>
      <c r="L103" s="111"/>
      <c r="M103" s="104"/>
      <c r="N103" s="104"/>
    </row>
    <row r="104" spans="1:14" ht="15.9" customHeight="1" x14ac:dyDescent="0.25">
      <c r="A104" s="105"/>
      <c r="B104" s="221"/>
      <c r="C104" s="110"/>
      <c r="D104" s="118" t="s">
        <v>91</v>
      </c>
      <c r="E104" s="112"/>
      <c r="F104" s="167">
        <v>6.5</v>
      </c>
      <c r="G104" s="112"/>
      <c r="H104" s="108" t="s">
        <v>90</v>
      </c>
      <c r="I104" s="112"/>
      <c r="J104" s="114" t="s">
        <v>77</v>
      </c>
      <c r="K104" s="112"/>
      <c r="L104" s="115" t="s">
        <v>46</v>
      </c>
      <c r="M104" s="104"/>
      <c r="N104" s="104"/>
    </row>
    <row r="105" spans="1:14" ht="5.0999999999999996" customHeight="1" x14ac:dyDescent="0.25">
      <c r="A105" s="105"/>
      <c r="B105" s="221"/>
      <c r="C105" s="110"/>
      <c r="D105" s="117"/>
      <c r="E105" s="107"/>
      <c r="F105" s="107"/>
      <c r="G105" s="107"/>
      <c r="H105" s="106"/>
      <c r="I105" s="107"/>
      <c r="J105" s="107"/>
      <c r="K105" s="107"/>
      <c r="L105" s="116"/>
      <c r="M105" s="104"/>
      <c r="N105" s="104"/>
    </row>
    <row r="106" spans="1:14" ht="5.0999999999999996" customHeight="1" x14ac:dyDescent="0.25">
      <c r="A106" s="105"/>
      <c r="B106" s="221"/>
      <c r="C106" s="120"/>
      <c r="D106" s="121"/>
      <c r="E106" s="112"/>
      <c r="F106" s="112"/>
      <c r="G106" s="112"/>
      <c r="H106" s="109"/>
      <c r="I106" s="112"/>
      <c r="J106" s="112"/>
      <c r="K106" s="112"/>
      <c r="L106" s="111"/>
      <c r="M106" s="104"/>
      <c r="N106" s="104"/>
    </row>
    <row r="107" spans="1:14" ht="15.9" customHeight="1" x14ac:dyDescent="0.25">
      <c r="A107" s="105"/>
      <c r="B107" s="221"/>
      <c r="C107" s="120"/>
      <c r="D107" s="118" t="s">
        <v>22</v>
      </c>
      <c r="E107" s="112"/>
      <c r="F107" s="193">
        <v>654654</v>
      </c>
      <c r="G107" s="112"/>
      <c r="H107" s="123" t="s">
        <v>82</v>
      </c>
      <c r="I107" s="112"/>
      <c r="J107" s="114" t="s">
        <v>77</v>
      </c>
      <c r="K107" s="112"/>
      <c r="L107" s="115" t="s">
        <v>46</v>
      </c>
      <c r="M107" s="104"/>
      <c r="N107" s="104"/>
    </row>
    <row r="108" spans="1:14" ht="5.0999999999999996" customHeight="1" x14ac:dyDescent="0.25">
      <c r="A108" s="105"/>
      <c r="B108" s="221"/>
      <c r="C108" s="120"/>
      <c r="D108" s="117"/>
      <c r="E108" s="107"/>
      <c r="F108" s="107"/>
      <c r="G108" s="107"/>
      <c r="H108" s="106"/>
      <c r="I108" s="107"/>
      <c r="J108" s="107"/>
      <c r="K108" s="107"/>
      <c r="L108" s="122"/>
      <c r="M108" s="104"/>
      <c r="N108" s="104"/>
    </row>
    <row r="109" spans="1:14" ht="5.0999999999999996" customHeight="1" x14ac:dyDescent="0.25">
      <c r="A109" s="105"/>
      <c r="B109" s="221"/>
      <c r="C109" s="132"/>
      <c r="D109" s="135"/>
      <c r="E109" s="112"/>
      <c r="F109" s="112"/>
      <c r="G109" s="112"/>
      <c r="H109" s="109"/>
      <c r="I109" s="112"/>
      <c r="J109" s="112"/>
      <c r="K109" s="112"/>
      <c r="L109" s="111"/>
      <c r="M109" s="104"/>
      <c r="N109" s="104"/>
    </row>
    <row r="110" spans="1:14" ht="15.9" customHeight="1" x14ac:dyDescent="0.25">
      <c r="A110" s="105"/>
      <c r="B110" s="221"/>
      <c r="C110" s="132"/>
      <c r="D110" s="118" t="s">
        <v>98</v>
      </c>
      <c r="E110" s="112"/>
      <c r="F110" s="136">
        <v>654654</v>
      </c>
      <c r="G110" s="112"/>
      <c r="H110" s="134" t="s">
        <v>46</v>
      </c>
      <c r="I110" s="112"/>
      <c r="J110" s="114" t="s">
        <v>77</v>
      </c>
      <c r="K110" s="112"/>
      <c r="L110" s="115" t="s">
        <v>46</v>
      </c>
      <c r="M110" s="104"/>
      <c r="N110" s="104"/>
    </row>
    <row r="111" spans="1:14" ht="5.0999999999999996" customHeight="1" x14ac:dyDescent="0.25">
      <c r="A111" s="105"/>
      <c r="B111" s="221"/>
      <c r="C111" s="132"/>
      <c r="D111" s="117"/>
      <c r="E111" s="107"/>
      <c r="F111" s="107"/>
      <c r="G111" s="107"/>
      <c r="H111" s="106"/>
      <c r="I111" s="107"/>
      <c r="J111" s="107"/>
      <c r="K111" s="107"/>
      <c r="L111" s="133"/>
      <c r="M111" s="104"/>
      <c r="N111" s="104"/>
    </row>
    <row r="112" spans="1:14" s="104" customFormat="1" ht="5.0999999999999996" customHeight="1" x14ac:dyDescent="0.25">
      <c r="A112" s="105"/>
      <c r="B112" s="221"/>
      <c r="C112" s="161"/>
      <c r="D112" s="164"/>
      <c r="E112" s="112"/>
      <c r="F112" s="112"/>
      <c r="G112" s="112"/>
      <c r="H112" s="109"/>
      <c r="I112" s="112"/>
      <c r="J112" s="112"/>
      <c r="K112" s="112"/>
      <c r="L112" s="111"/>
    </row>
    <row r="113" spans="1:14" s="104" customFormat="1" ht="15.9" customHeight="1" x14ac:dyDescent="0.25">
      <c r="A113" s="105"/>
      <c r="B113" s="221"/>
      <c r="C113" s="161"/>
      <c r="D113" s="118" t="s">
        <v>85</v>
      </c>
      <c r="E113" s="112"/>
      <c r="F113" s="136">
        <v>654654</v>
      </c>
      <c r="G113" s="112"/>
      <c r="H113" s="163" t="s">
        <v>82</v>
      </c>
      <c r="I113" s="112"/>
      <c r="J113" s="114" t="s">
        <v>77</v>
      </c>
      <c r="K113" s="112"/>
      <c r="L113" s="115" t="s">
        <v>46</v>
      </c>
    </row>
    <row r="114" spans="1:14" s="104" customFormat="1" ht="5.0999999999999996" customHeight="1" x14ac:dyDescent="0.25">
      <c r="A114" s="105"/>
      <c r="B114" s="221"/>
      <c r="C114" s="161"/>
      <c r="D114" s="117"/>
      <c r="E114" s="107"/>
      <c r="F114" s="107"/>
      <c r="G114" s="107"/>
      <c r="H114" s="106"/>
      <c r="I114" s="107"/>
      <c r="J114" s="107"/>
      <c r="K114" s="107"/>
      <c r="L114" s="162"/>
    </row>
    <row r="115" spans="1:14" ht="5.0999999999999996" customHeight="1" x14ac:dyDescent="0.25">
      <c r="A115" s="105"/>
      <c r="B115" s="221"/>
      <c r="C115" s="161"/>
      <c r="D115" s="164"/>
      <c r="E115" s="112"/>
      <c r="F115" s="112"/>
      <c r="G115" s="112"/>
      <c r="H115" s="109"/>
      <c r="I115" s="112"/>
      <c r="J115" s="112"/>
      <c r="K115" s="112"/>
      <c r="L115" s="111"/>
      <c r="M115" s="104"/>
      <c r="N115" s="104"/>
    </row>
    <row r="116" spans="1:14" ht="15.9" customHeight="1" x14ac:dyDescent="0.25">
      <c r="A116" s="105"/>
      <c r="B116" s="221"/>
      <c r="C116" s="161"/>
      <c r="D116" s="118" t="s">
        <v>120</v>
      </c>
      <c r="E116" s="112"/>
      <c r="F116" s="136">
        <v>654654</v>
      </c>
      <c r="G116" s="112"/>
      <c r="H116" s="163" t="s">
        <v>82</v>
      </c>
      <c r="I116" s="112"/>
      <c r="J116" s="114" t="s">
        <v>77</v>
      </c>
      <c r="K116" s="112"/>
      <c r="L116" s="115" t="s">
        <v>46</v>
      </c>
      <c r="M116" s="104"/>
      <c r="N116" s="104"/>
    </row>
    <row r="117" spans="1:14" ht="5.0999999999999996" customHeight="1" x14ac:dyDescent="0.25">
      <c r="A117" s="105"/>
      <c r="B117" s="221"/>
      <c r="C117" s="161"/>
      <c r="D117" s="117"/>
      <c r="E117" s="107"/>
      <c r="F117" s="107"/>
      <c r="G117" s="107"/>
      <c r="H117" s="106"/>
      <c r="I117" s="107"/>
      <c r="J117" s="107"/>
      <c r="K117" s="107"/>
      <c r="L117" s="162"/>
      <c r="M117" s="104"/>
      <c r="N117" s="104"/>
    </row>
    <row r="118" spans="1:14" ht="5.0999999999999996" customHeight="1" x14ac:dyDescent="0.25">
      <c r="A118" s="105"/>
      <c r="B118" s="221"/>
      <c r="C118" s="169"/>
      <c r="D118" s="170"/>
      <c r="E118" s="112"/>
      <c r="F118" s="112"/>
      <c r="G118" s="112"/>
      <c r="H118" s="109"/>
      <c r="I118" s="112"/>
      <c r="J118" s="112"/>
      <c r="K118" s="112"/>
      <c r="L118" s="111"/>
      <c r="M118" s="104"/>
      <c r="N118" s="104"/>
    </row>
    <row r="119" spans="1:14" ht="15.9" customHeight="1" x14ac:dyDescent="0.25">
      <c r="A119" s="105"/>
      <c r="B119" s="221"/>
      <c r="C119" s="169"/>
      <c r="D119" s="118" t="s">
        <v>121</v>
      </c>
      <c r="E119" s="112"/>
      <c r="F119" s="136">
        <v>654654</v>
      </c>
      <c r="G119" s="112"/>
      <c r="H119" s="172" t="s">
        <v>46</v>
      </c>
      <c r="I119" s="112"/>
      <c r="J119" s="114" t="s">
        <v>47</v>
      </c>
      <c r="K119" s="112"/>
      <c r="L119" s="115" t="s">
        <v>46</v>
      </c>
      <c r="M119" s="104"/>
      <c r="N119" s="104"/>
    </row>
    <row r="120" spans="1:14" ht="5.0999999999999996" customHeight="1" x14ac:dyDescent="0.25">
      <c r="A120" s="105"/>
      <c r="B120" s="221"/>
      <c r="C120" s="169"/>
      <c r="D120" s="117"/>
      <c r="E120" s="107"/>
      <c r="F120" s="107"/>
      <c r="G120" s="107"/>
      <c r="H120" s="106"/>
      <c r="I120" s="107"/>
      <c r="J120" s="107"/>
      <c r="K120" s="107"/>
      <c r="L120" s="171"/>
      <c r="M120" s="104"/>
      <c r="N120" s="104"/>
    </row>
    <row r="121" spans="1:14" ht="5.0999999999999996" customHeight="1" x14ac:dyDescent="0.25">
      <c r="A121" s="105"/>
      <c r="B121" s="221"/>
      <c r="C121" s="176"/>
      <c r="D121" s="177"/>
      <c r="E121" s="112"/>
      <c r="F121" s="112"/>
      <c r="G121" s="112"/>
      <c r="H121" s="109"/>
      <c r="I121" s="112"/>
      <c r="J121" s="112"/>
      <c r="K121" s="112"/>
      <c r="L121" s="111"/>
      <c r="M121" s="104"/>
      <c r="N121" s="104"/>
    </row>
    <row r="122" spans="1:14" ht="15.9" customHeight="1" x14ac:dyDescent="0.25">
      <c r="A122" s="105"/>
      <c r="B122" s="221"/>
      <c r="C122" s="176"/>
      <c r="D122" s="118" t="s">
        <v>127</v>
      </c>
      <c r="E122" s="112"/>
      <c r="F122" s="136">
        <v>10000</v>
      </c>
      <c r="G122" s="112"/>
      <c r="H122" s="179" t="s">
        <v>46</v>
      </c>
      <c r="I122" s="112"/>
      <c r="J122" s="114" t="s">
        <v>47</v>
      </c>
      <c r="K122" s="112"/>
      <c r="L122" s="115" t="s">
        <v>46</v>
      </c>
      <c r="M122" s="104"/>
      <c r="N122" s="104"/>
    </row>
    <row r="123" spans="1:14" ht="5.0999999999999996" customHeight="1" x14ac:dyDescent="0.25">
      <c r="A123" s="105"/>
      <c r="B123" s="221"/>
      <c r="C123" s="176"/>
      <c r="D123" s="117"/>
      <c r="E123" s="107"/>
      <c r="F123" s="107"/>
      <c r="G123" s="107"/>
      <c r="H123" s="106"/>
      <c r="I123" s="107"/>
      <c r="J123" s="107"/>
      <c r="K123" s="107"/>
      <c r="L123" s="178"/>
      <c r="M123" s="104"/>
      <c r="N123" s="104"/>
    </row>
    <row r="124" spans="1:14" s="104" customFormat="1" ht="5.0999999999999996" customHeight="1" x14ac:dyDescent="0.25">
      <c r="A124" s="105"/>
      <c r="B124" s="221"/>
      <c r="C124" s="180"/>
      <c r="D124" s="181"/>
      <c r="E124" s="112"/>
      <c r="F124" s="112"/>
      <c r="G124" s="112"/>
      <c r="H124" s="109"/>
      <c r="I124" s="112"/>
      <c r="J124" s="112"/>
      <c r="K124" s="112"/>
      <c r="L124" s="111"/>
    </row>
    <row r="125" spans="1:14" s="104" customFormat="1" ht="15.9" customHeight="1" x14ac:dyDescent="0.25">
      <c r="A125" s="105"/>
      <c r="B125" s="221"/>
      <c r="C125" s="180"/>
      <c r="D125" s="118" t="s">
        <v>129</v>
      </c>
      <c r="E125" s="112"/>
      <c r="F125" s="158" t="s">
        <v>77</v>
      </c>
      <c r="G125" s="112"/>
      <c r="H125" s="183" t="s">
        <v>78</v>
      </c>
      <c r="I125" s="112"/>
      <c r="J125" s="114" t="s">
        <v>47</v>
      </c>
      <c r="K125" s="112"/>
      <c r="L125" s="115" t="s">
        <v>46</v>
      </c>
    </row>
    <row r="126" spans="1:14" s="104" customFormat="1" ht="5.0999999999999996" customHeight="1" x14ac:dyDescent="0.25">
      <c r="A126" s="105"/>
      <c r="B126" s="221"/>
      <c r="C126" s="180"/>
      <c r="D126" s="117"/>
      <c r="E126" s="107"/>
      <c r="F126" s="107"/>
      <c r="G126" s="107"/>
      <c r="H126" s="106"/>
      <c r="I126" s="107"/>
      <c r="J126" s="107"/>
      <c r="K126" s="107"/>
      <c r="L126" s="182"/>
    </row>
    <row r="127" spans="1:14" s="104" customFormat="1" ht="5.0999999999999996" customHeight="1" x14ac:dyDescent="0.25">
      <c r="A127" s="105"/>
      <c r="B127" s="221"/>
      <c r="C127" s="180"/>
      <c r="D127" s="181"/>
      <c r="E127" s="112"/>
      <c r="F127" s="112"/>
      <c r="G127" s="112"/>
      <c r="H127" s="109"/>
      <c r="I127" s="112"/>
      <c r="J127" s="112"/>
      <c r="K127" s="112"/>
      <c r="L127" s="111"/>
    </row>
    <row r="128" spans="1:14" s="104" customFormat="1" ht="15.9" customHeight="1" x14ac:dyDescent="0.25">
      <c r="A128" s="105"/>
      <c r="B128" s="221"/>
      <c r="C128" s="180"/>
      <c r="D128" s="118" t="s">
        <v>130</v>
      </c>
      <c r="E128" s="112"/>
      <c r="F128" s="158" t="s">
        <v>77</v>
      </c>
      <c r="G128" s="112"/>
      <c r="H128" s="183" t="s">
        <v>78</v>
      </c>
      <c r="I128" s="112"/>
      <c r="J128" s="114" t="s">
        <v>47</v>
      </c>
      <c r="K128" s="112"/>
      <c r="L128" s="115" t="s">
        <v>46</v>
      </c>
    </row>
    <row r="129" spans="1:14" s="104" customFormat="1" ht="5.0999999999999996" customHeight="1" x14ac:dyDescent="0.25">
      <c r="A129" s="105"/>
      <c r="B129" s="221"/>
      <c r="C129" s="180"/>
      <c r="D129" s="117"/>
      <c r="E129" s="107"/>
      <c r="F129" s="107"/>
      <c r="G129" s="107"/>
      <c r="H129" s="106"/>
      <c r="I129" s="107"/>
      <c r="J129" s="107"/>
      <c r="K129" s="107"/>
      <c r="L129" s="182"/>
    </row>
    <row r="130" spans="1:14" s="104" customFormat="1" ht="5.0999999999999996" customHeight="1" x14ac:dyDescent="0.25">
      <c r="A130" s="105"/>
      <c r="B130" s="221"/>
      <c r="C130" s="194"/>
      <c r="D130" s="195"/>
      <c r="E130" s="112"/>
      <c r="F130" s="112"/>
      <c r="G130" s="112"/>
      <c r="H130" s="109"/>
      <c r="I130" s="112"/>
      <c r="J130" s="112"/>
      <c r="K130" s="112"/>
      <c r="L130" s="111"/>
    </row>
    <row r="131" spans="1:14" s="104" customFormat="1" ht="15.75" customHeight="1" x14ac:dyDescent="0.25">
      <c r="A131" s="105"/>
      <c r="B131" s="221"/>
      <c r="C131" s="194"/>
      <c r="D131" s="118" t="s">
        <v>134</v>
      </c>
      <c r="E131" s="112"/>
      <c r="F131" s="136">
        <v>10000</v>
      </c>
      <c r="G131" s="112"/>
      <c r="H131" s="197" t="s">
        <v>46</v>
      </c>
      <c r="I131" s="112"/>
      <c r="J131" s="114" t="s">
        <v>47</v>
      </c>
      <c r="K131" s="112"/>
      <c r="L131" s="115" t="s">
        <v>46</v>
      </c>
    </row>
    <row r="132" spans="1:14" s="104" customFormat="1" ht="5.0999999999999996" customHeight="1" x14ac:dyDescent="0.25">
      <c r="A132" s="105"/>
      <c r="B132" s="221"/>
      <c r="C132" s="194"/>
      <c r="D132" s="117"/>
      <c r="E132" s="107"/>
      <c r="F132" s="107"/>
      <c r="G132" s="107"/>
      <c r="H132" s="106"/>
      <c r="I132" s="107"/>
      <c r="J132" s="107"/>
      <c r="K132" s="107"/>
      <c r="L132" s="196"/>
    </row>
    <row r="133" spans="1:14" s="104" customFormat="1" ht="5.0999999999999996" customHeight="1" x14ac:dyDescent="0.25">
      <c r="A133" s="105"/>
      <c r="B133" s="221"/>
      <c r="C133" s="194"/>
      <c r="D133" s="195"/>
      <c r="E133" s="112"/>
      <c r="F133" s="112"/>
      <c r="G133" s="112"/>
      <c r="H133" s="109"/>
      <c r="I133" s="112"/>
      <c r="J133" s="112"/>
      <c r="K133" s="112"/>
      <c r="L133" s="111"/>
    </row>
    <row r="134" spans="1:14" s="104" customFormat="1" ht="15.75" customHeight="1" x14ac:dyDescent="0.25">
      <c r="A134" s="105"/>
      <c r="B134" s="221"/>
      <c r="C134" s="194"/>
      <c r="D134" s="118" t="s">
        <v>137</v>
      </c>
      <c r="E134" s="112"/>
      <c r="F134" s="136">
        <v>10000</v>
      </c>
      <c r="G134" s="112"/>
      <c r="H134" s="197" t="s">
        <v>46</v>
      </c>
      <c r="I134" s="112"/>
      <c r="J134" s="114" t="s">
        <v>47</v>
      </c>
      <c r="K134" s="112"/>
      <c r="L134" s="115" t="s">
        <v>46</v>
      </c>
    </row>
    <row r="135" spans="1:14" s="104" customFormat="1" ht="5.0999999999999996" customHeight="1" x14ac:dyDescent="0.25">
      <c r="A135" s="105"/>
      <c r="B135" s="221"/>
      <c r="C135" s="194"/>
      <c r="D135" s="117"/>
      <c r="E135" s="107"/>
      <c r="F135" s="107"/>
      <c r="G135" s="107"/>
      <c r="H135" s="106"/>
      <c r="I135" s="107"/>
      <c r="J135" s="107"/>
      <c r="K135" s="107"/>
      <c r="L135" s="196"/>
    </row>
    <row r="136" spans="1:14" s="104" customFormat="1" ht="21.9" customHeight="1" x14ac:dyDescent="0.25">
      <c r="A136" s="40"/>
      <c r="B136" s="221"/>
      <c r="C136" s="50"/>
      <c r="D136" s="51"/>
      <c r="E136" s="51"/>
      <c r="F136" s="51"/>
      <c r="G136" s="51"/>
      <c r="H136" s="49"/>
      <c r="I136" s="51"/>
      <c r="J136" s="51"/>
      <c r="K136" s="51"/>
      <c r="L136" s="52"/>
      <c r="M136" s="39"/>
      <c r="N136" s="39"/>
    </row>
    <row r="137" spans="1:14" s="104" customFormat="1" ht="5.0999999999999996" customHeight="1" thickBot="1" x14ac:dyDescent="0.3">
      <c r="A137" s="40"/>
      <c r="B137" s="228"/>
      <c r="C137" s="63"/>
      <c r="D137" s="64"/>
      <c r="E137" s="64"/>
      <c r="F137" s="64"/>
      <c r="G137" s="64"/>
      <c r="H137" s="68"/>
      <c r="I137" s="64"/>
      <c r="J137" s="64"/>
      <c r="K137" s="64"/>
      <c r="L137" s="65"/>
      <c r="M137" s="39"/>
      <c r="N137" s="39"/>
    </row>
    <row r="138" spans="1:14" s="104" customFormat="1" ht="18" customHeight="1" x14ac:dyDescent="0.25">
      <c r="A138" s="40"/>
      <c r="B138" s="220" t="s">
        <v>44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2"/>
      <c r="M138" s="39"/>
      <c r="N138" s="39"/>
    </row>
    <row r="139" spans="1:14" s="104" customFormat="1" ht="17.100000000000001" customHeight="1" x14ac:dyDescent="0.25">
      <c r="A139" s="40"/>
      <c r="B139" s="221"/>
      <c r="C139" s="43"/>
      <c r="D139" s="44"/>
      <c r="E139" s="211" t="s">
        <v>41</v>
      </c>
      <c r="F139" s="212"/>
      <c r="G139" s="213"/>
      <c r="H139" s="42" t="s">
        <v>42</v>
      </c>
      <c r="I139" s="211" t="s">
        <v>43</v>
      </c>
      <c r="J139" s="212"/>
      <c r="K139" s="213"/>
      <c r="L139" s="53" t="s">
        <v>42</v>
      </c>
      <c r="M139" s="39"/>
      <c r="N139" s="39"/>
    </row>
    <row r="140" spans="1:14" s="104" customFormat="1" ht="5.0999999999999996" customHeight="1" x14ac:dyDescent="0.25">
      <c r="A140" s="40"/>
      <c r="B140" s="221"/>
      <c r="C140" s="208"/>
      <c r="D140" s="51"/>
      <c r="E140" s="54"/>
      <c r="F140" s="54"/>
      <c r="G140" s="54"/>
      <c r="H140" s="47"/>
      <c r="I140" s="54"/>
      <c r="J140" s="54"/>
      <c r="K140" s="54"/>
      <c r="L140" s="52"/>
      <c r="M140" s="39"/>
      <c r="N140" s="39"/>
    </row>
    <row r="141" spans="1:14" s="104" customFormat="1" ht="15.9" customHeight="1" x14ac:dyDescent="0.25">
      <c r="A141" s="40"/>
      <c r="B141" s="221"/>
      <c r="C141" s="209"/>
      <c r="D141" s="55" t="s">
        <v>52</v>
      </c>
      <c r="E141" s="54"/>
      <c r="F141" s="56">
        <v>10000</v>
      </c>
      <c r="G141" s="54"/>
      <c r="H141" s="48" t="s">
        <v>46</v>
      </c>
      <c r="I141" s="54"/>
      <c r="J141" s="57" t="s">
        <v>47</v>
      </c>
      <c r="K141" s="54"/>
      <c r="L141" s="58" t="s">
        <v>46</v>
      </c>
      <c r="M141" s="39"/>
      <c r="N141" s="39"/>
    </row>
    <row r="142" spans="1:14" s="104" customFormat="1" ht="5.0999999999999996" customHeight="1" x14ac:dyDescent="0.25">
      <c r="A142" s="40"/>
      <c r="B142" s="221"/>
      <c r="C142" s="210"/>
      <c r="D142" s="45"/>
      <c r="E142" s="46"/>
      <c r="F142" s="46"/>
      <c r="G142" s="46"/>
      <c r="H142" s="44"/>
      <c r="I142" s="46"/>
      <c r="J142" s="46"/>
      <c r="K142" s="46"/>
      <c r="L142" s="59"/>
      <c r="M142" s="39"/>
      <c r="N142" s="39"/>
    </row>
    <row r="143" spans="1:14" s="104" customFormat="1" ht="5.0999999999999996" customHeight="1" x14ac:dyDescent="0.25">
      <c r="A143" s="40"/>
      <c r="B143" s="221"/>
      <c r="C143" s="209"/>
      <c r="D143" s="51"/>
      <c r="E143" s="54"/>
      <c r="F143" s="54"/>
      <c r="G143" s="54"/>
      <c r="H143" s="49"/>
      <c r="I143" s="54"/>
      <c r="J143" s="54"/>
      <c r="K143" s="54"/>
      <c r="L143" s="52"/>
      <c r="M143" s="39"/>
      <c r="N143" s="39"/>
    </row>
    <row r="144" spans="1:14" s="104" customFormat="1" ht="15.9" customHeight="1" x14ac:dyDescent="0.25">
      <c r="A144" s="40"/>
      <c r="B144" s="221"/>
      <c r="C144" s="209"/>
      <c r="D144" s="55" t="s">
        <v>53</v>
      </c>
      <c r="E144" s="54"/>
      <c r="F144" s="91">
        <v>10000</v>
      </c>
      <c r="G144" s="54"/>
      <c r="H144" s="123" t="s">
        <v>95</v>
      </c>
      <c r="I144" s="54"/>
      <c r="J144" s="57" t="s">
        <v>47</v>
      </c>
      <c r="K144" s="54"/>
      <c r="L144" s="58" t="s">
        <v>46</v>
      </c>
      <c r="M144" s="39"/>
      <c r="N144" s="39"/>
    </row>
    <row r="145" spans="1:14" s="104" customFormat="1" ht="5.0999999999999996" customHeight="1" x14ac:dyDescent="0.25">
      <c r="A145" s="40"/>
      <c r="B145" s="221"/>
      <c r="C145" s="210"/>
      <c r="D145" s="45"/>
      <c r="E145" s="46"/>
      <c r="F145" s="46"/>
      <c r="G145" s="46"/>
      <c r="H145" s="44"/>
      <c r="I145" s="46"/>
      <c r="J145" s="46"/>
      <c r="K145" s="46"/>
      <c r="L145" s="59"/>
      <c r="M145" s="39"/>
      <c r="N145" s="39"/>
    </row>
    <row r="146" spans="1:14" s="104" customFormat="1" ht="5.0999999999999996" customHeight="1" x14ac:dyDescent="0.25">
      <c r="A146" s="40"/>
      <c r="B146" s="221"/>
      <c r="C146" s="209"/>
      <c r="D146" s="51"/>
      <c r="E146" s="54"/>
      <c r="F146" s="54"/>
      <c r="G146" s="54"/>
      <c r="H146" s="49"/>
      <c r="I146" s="54"/>
      <c r="J146" s="54"/>
      <c r="K146" s="54"/>
      <c r="L146" s="52"/>
      <c r="M146" s="39"/>
      <c r="N146" s="39"/>
    </row>
    <row r="147" spans="1:14" s="104" customFormat="1" ht="15.9" customHeight="1" x14ac:dyDescent="0.25">
      <c r="A147" s="40"/>
      <c r="B147" s="221"/>
      <c r="C147" s="209"/>
      <c r="D147" s="55" t="s">
        <v>54</v>
      </c>
      <c r="E147" s="54"/>
      <c r="F147" s="56">
        <v>10000</v>
      </c>
      <c r="G147" s="54"/>
      <c r="H147" s="48" t="s">
        <v>46</v>
      </c>
      <c r="I147" s="54"/>
      <c r="J147" s="57" t="s">
        <v>47</v>
      </c>
      <c r="K147" s="54"/>
      <c r="L147" s="58" t="s">
        <v>46</v>
      </c>
      <c r="M147" s="39"/>
      <c r="N147" s="39"/>
    </row>
    <row r="148" spans="1:14" s="104" customFormat="1" ht="5.0999999999999996" customHeight="1" x14ac:dyDescent="0.25">
      <c r="A148" s="40"/>
      <c r="B148" s="221"/>
      <c r="C148" s="210"/>
      <c r="D148" s="45"/>
      <c r="E148" s="46"/>
      <c r="F148" s="46"/>
      <c r="G148" s="46"/>
      <c r="H148" s="44"/>
      <c r="I148" s="46"/>
      <c r="J148" s="46"/>
      <c r="K148" s="46"/>
      <c r="L148" s="59"/>
      <c r="M148" s="39"/>
      <c r="N148" s="39"/>
    </row>
    <row r="149" spans="1:14" s="104" customFormat="1" ht="5.0999999999999996" customHeight="1" x14ac:dyDescent="0.25">
      <c r="A149" s="40"/>
      <c r="B149" s="221"/>
      <c r="C149" s="209"/>
      <c r="D149" s="51"/>
      <c r="E149" s="54"/>
      <c r="F149" s="54"/>
      <c r="G149" s="54"/>
      <c r="H149" s="49"/>
      <c r="I149" s="54"/>
      <c r="J149" s="54"/>
      <c r="K149" s="54"/>
      <c r="L149" s="52"/>
      <c r="M149" s="39"/>
      <c r="N149" s="39"/>
    </row>
    <row r="150" spans="1:14" s="104" customFormat="1" ht="15.9" customHeight="1" x14ac:dyDescent="0.25">
      <c r="A150" s="40"/>
      <c r="B150" s="221"/>
      <c r="C150" s="209"/>
      <c r="D150" s="55" t="s">
        <v>55</v>
      </c>
      <c r="E150" s="54"/>
      <c r="F150" s="91">
        <v>10000</v>
      </c>
      <c r="G150" s="54"/>
      <c r="H150" s="123" t="s">
        <v>95</v>
      </c>
      <c r="I150" s="54"/>
      <c r="J150" s="57" t="s">
        <v>47</v>
      </c>
      <c r="K150" s="54"/>
      <c r="L150" s="58" t="s">
        <v>46</v>
      </c>
      <c r="M150" s="39"/>
      <c r="N150" s="39"/>
    </row>
    <row r="151" spans="1:14" s="104" customFormat="1" ht="5.0999999999999996" customHeight="1" x14ac:dyDescent="0.25">
      <c r="A151" s="40"/>
      <c r="B151" s="221"/>
      <c r="C151" s="210"/>
      <c r="D151" s="45"/>
      <c r="E151" s="46"/>
      <c r="F151" s="46"/>
      <c r="G151" s="46"/>
      <c r="H151" s="44"/>
      <c r="I151" s="46"/>
      <c r="J151" s="46"/>
      <c r="K151" s="46"/>
      <c r="L151" s="59"/>
      <c r="M151" s="39"/>
      <c r="N151" s="39"/>
    </row>
    <row r="152" spans="1:14" s="104" customFormat="1" ht="5.0999999999999996" customHeight="1" x14ac:dyDescent="0.25">
      <c r="A152" s="40"/>
      <c r="B152" s="221"/>
      <c r="C152" s="209"/>
      <c r="D152" s="51"/>
      <c r="E152" s="54"/>
      <c r="F152" s="54"/>
      <c r="G152" s="54"/>
      <c r="H152" s="49"/>
      <c r="I152" s="54"/>
      <c r="J152" s="54"/>
      <c r="K152" s="54"/>
      <c r="L152" s="52"/>
      <c r="M152" s="39"/>
      <c r="N152" s="39"/>
    </row>
    <row r="153" spans="1:14" s="104" customFormat="1" ht="15.9" customHeight="1" x14ac:dyDescent="0.25">
      <c r="A153" s="40"/>
      <c r="B153" s="221"/>
      <c r="C153" s="209"/>
      <c r="D153" s="55" t="s">
        <v>56</v>
      </c>
      <c r="E153" s="54"/>
      <c r="F153" s="95">
        <v>10000</v>
      </c>
      <c r="G153" s="54"/>
      <c r="H153" s="48" t="s">
        <v>46</v>
      </c>
      <c r="I153" s="54"/>
      <c r="J153" s="57" t="s">
        <v>47</v>
      </c>
      <c r="K153" s="54"/>
      <c r="L153" s="58" t="s">
        <v>46</v>
      </c>
      <c r="M153" s="39"/>
      <c r="N153" s="39"/>
    </row>
    <row r="154" spans="1:14" s="104" customFormat="1" ht="5.0999999999999996" customHeight="1" x14ac:dyDescent="0.25">
      <c r="A154" s="40"/>
      <c r="B154" s="221"/>
      <c r="C154" s="210"/>
      <c r="D154" s="45"/>
      <c r="E154" s="46"/>
      <c r="F154" s="46"/>
      <c r="G154" s="46"/>
      <c r="H154" s="44"/>
      <c r="I154" s="46"/>
      <c r="J154" s="46"/>
      <c r="K154" s="46"/>
      <c r="L154" s="59"/>
      <c r="M154" s="39"/>
      <c r="N154" s="39"/>
    </row>
    <row r="155" spans="1:14" s="104" customFormat="1" ht="5.0999999999999996" customHeight="1" x14ac:dyDescent="0.25">
      <c r="A155" s="40"/>
      <c r="B155" s="221"/>
      <c r="C155" s="209"/>
      <c r="D155" s="51"/>
      <c r="E155" s="54"/>
      <c r="F155" s="54"/>
      <c r="G155" s="54"/>
      <c r="H155" s="49"/>
      <c r="I155" s="54"/>
      <c r="J155" s="54"/>
      <c r="K155" s="54"/>
      <c r="L155" s="52"/>
      <c r="M155" s="39"/>
      <c r="N155" s="39"/>
    </row>
    <row r="156" spans="1:14" s="104" customFormat="1" ht="15.9" customHeight="1" x14ac:dyDescent="0.25">
      <c r="A156" s="40"/>
      <c r="B156" s="221"/>
      <c r="C156" s="209"/>
      <c r="D156" s="55" t="s">
        <v>57</v>
      </c>
      <c r="E156" s="54"/>
      <c r="F156" s="54"/>
      <c r="G156" s="54"/>
      <c r="H156" s="49"/>
      <c r="I156" s="54"/>
      <c r="J156" s="54"/>
      <c r="K156" s="54"/>
      <c r="L156" s="52"/>
      <c r="M156" s="39"/>
      <c r="N156" s="39"/>
    </row>
    <row r="157" spans="1:14" s="104" customFormat="1" ht="5.0999999999999996" customHeight="1" x14ac:dyDescent="0.25">
      <c r="A157" s="105"/>
      <c r="B157" s="221"/>
      <c r="C157" s="194"/>
      <c r="D157" s="195"/>
      <c r="E157" s="112"/>
      <c r="F157" s="112"/>
      <c r="G157" s="112"/>
      <c r="H157" s="109"/>
      <c r="I157" s="112"/>
      <c r="J157" s="112"/>
      <c r="K157" s="112"/>
      <c r="L157" s="111"/>
    </row>
    <row r="158" spans="1:14" s="104" customFormat="1" ht="15.75" customHeight="1" x14ac:dyDescent="0.25">
      <c r="A158" s="105"/>
      <c r="B158" s="221"/>
      <c r="C158" s="194"/>
      <c r="D158" s="118" t="s">
        <v>136</v>
      </c>
      <c r="E158" s="112"/>
      <c r="F158" s="192">
        <v>10000</v>
      </c>
      <c r="G158" s="112"/>
      <c r="H158" s="197" t="s">
        <v>46</v>
      </c>
      <c r="I158" s="112"/>
      <c r="J158" s="114" t="s">
        <v>47</v>
      </c>
      <c r="K158" s="112"/>
      <c r="L158" s="115" t="s">
        <v>46</v>
      </c>
    </row>
    <row r="159" spans="1:14" s="104" customFormat="1" ht="5.0999999999999996" customHeight="1" x14ac:dyDescent="0.25">
      <c r="A159" s="105"/>
      <c r="B159" s="221"/>
      <c r="C159" s="194"/>
      <c r="D159" s="117"/>
      <c r="E159" s="107"/>
      <c r="F159" s="107"/>
      <c r="G159" s="107"/>
      <c r="H159" s="106"/>
      <c r="I159" s="107"/>
      <c r="J159" s="107"/>
      <c r="K159" s="107"/>
      <c r="L159" s="196"/>
    </row>
    <row r="160" spans="1:14" ht="21.9" customHeight="1" x14ac:dyDescent="0.25">
      <c r="A160" s="40"/>
      <c r="B160" s="221"/>
      <c r="C160" s="50"/>
      <c r="D160" s="51"/>
      <c r="E160" s="51"/>
      <c r="F160" s="51"/>
      <c r="G160" s="51"/>
      <c r="H160" s="49"/>
      <c r="I160" s="51"/>
      <c r="J160" s="51"/>
      <c r="K160" s="51"/>
      <c r="L160" s="52"/>
    </row>
    <row r="161" spans="1:12" ht="5.0999999999999996" customHeight="1" thickBot="1" x14ac:dyDescent="0.3">
      <c r="A161" s="40"/>
      <c r="B161" s="228"/>
      <c r="C161" s="63"/>
      <c r="D161" s="64"/>
      <c r="E161" s="64"/>
      <c r="F161" s="64"/>
      <c r="G161" s="64"/>
      <c r="H161" s="68"/>
      <c r="I161" s="64"/>
      <c r="J161" s="64"/>
      <c r="K161" s="64"/>
      <c r="L161" s="65"/>
    </row>
    <row r="162" spans="1:12" ht="24.6" customHeigh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4.4" thickBot="1" x14ac:dyDescent="0.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28.35" customHeight="1" x14ac:dyDescent="0.25">
      <c r="A164" s="40"/>
      <c r="B164" s="214" t="s">
        <v>58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6"/>
    </row>
    <row r="165" spans="1:12" ht="28.35" customHeight="1" x14ac:dyDescent="0.25">
      <c r="A165" s="40"/>
      <c r="B165" s="217"/>
      <c r="C165" s="218"/>
      <c r="D165" s="218"/>
      <c r="E165" s="218"/>
      <c r="F165" s="218"/>
      <c r="G165" s="218"/>
      <c r="H165" s="218"/>
      <c r="I165" s="218"/>
      <c r="J165" s="218"/>
      <c r="K165" s="218"/>
      <c r="L165" s="219"/>
    </row>
    <row r="166" spans="1:12" ht="21.9" customHeight="1" x14ac:dyDescent="0.25">
      <c r="A166" s="40"/>
      <c r="B166" s="220" t="s">
        <v>44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2"/>
    </row>
    <row r="167" spans="1:12" ht="18" customHeight="1" x14ac:dyDescent="0.25">
      <c r="A167" s="40"/>
      <c r="B167" s="221"/>
      <c r="C167" s="43"/>
      <c r="D167" s="44"/>
      <c r="E167" s="211" t="s">
        <v>41</v>
      </c>
      <c r="F167" s="212"/>
      <c r="G167" s="213"/>
      <c r="H167" s="42" t="s">
        <v>42</v>
      </c>
      <c r="I167" s="211" t="s">
        <v>43</v>
      </c>
      <c r="J167" s="212"/>
      <c r="K167" s="213"/>
      <c r="L167" s="53" t="s">
        <v>42</v>
      </c>
    </row>
    <row r="168" spans="1:12" ht="5.0999999999999996" customHeight="1" x14ac:dyDescent="0.25">
      <c r="A168" s="40"/>
      <c r="B168" s="221"/>
      <c r="C168" s="208"/>
      <c r="D168" s="51"/>
      <c r="E168" s="54"/>
      <c r="F168" s="54"/>
      <c r="G168" s="54"/>
      <c r="H168" s="47"/>
      <c r="I168" s="54"/>
      <c r="J168" s="54"/>
      <c r="K168" s="54"/>
      <c r="L168" s="52"/>
    </row>
    <row r="169" spans="1:12" ht="15.9" customHeight="1" x14ac:dyDescent="0.25">
      <c r="A169" s="40"/>
      <c r="B169" s="221"/>
      <c r="C169" s="209"/>
      <c r="D169" s="55" t="s">
        <v>59</v>
      </c>
      <c r="E169" s="54"/>
      <c r="F169" s="83">
        <v>10000</v>
      </c>
      <c r="G169" s="80"/>
      <c r="H169" s="48" t="s">
        <v>46</v>
      </c>
      <c r="I169" s="54"/>
      <c r="J169" s="84" t="s">
        <v>47</v>
      </c>
      <c r="K169" s="54"/>
      <c r="L169" s="58" t="s">
        <v>70</v>
      </c>
    </row>
    <row r="170" spans="1:12" ht="5.0999999999999996" customHeight="1" x14ac:dyDescent="0.25">
      <c r="A170" s="40"/>
      <c r="B170" s="221"/>
      <c r="C170" s="210"/>
      <c r="D170" s="45"/>
      <c r="E170" s="46"/>
      <c r="F170" s="46"/>
      <c r="G170" s="46"/>
      <c r="H170" s="44"/>
      <c r="I170" s="46"/>
      <c r="J170" s="46"/>
      <c r="K170" s="46"/>
      <c r="L170" s="59"/>
    </row>
    <row r="171" spans="1:12" ht="5.0999999999999996" customHeight="1" x14ac:dyDescent="0.25">
      <c r="A171" s="40"/>
      <c r="B171" s="221"/>
      <c r="C171" s="209"/>
      <c r="D171" s="51"/>
      <c r="E171" s="54"/>
      <c r="F171" s="82"/>
      <c r="G171" s="54"/>
      <c r="H171" s="49"/>
      <c r="I171" s="54"/>
      <c r="J171" s="54"/>
      <c r="K171" s="54"/>
      <c r="L171" s="52"/>
    </row>
    <row r="172" spans="1:12" ht="15.9" customHeight="1" x14ac:dyDescent="0.25">
      <c r="A172" s="40"/>
      <c r="B172" s="221"/>
      <c r="C172" s="209"/>
      <c r="D172" s="55" t="s">
        <v>60</v>
      </c>
      <c r="E172" s="54"/>
      <c r="F172" s="79">
        <v>10000</v>
      </c>
      <c r="G172" s="80"/>
      <c r="H172" s="48" t="s">
        <v>46</v>
      </c>
      <c r="I172" s="54"/>
      <c r="J172" s="84" t="s">
        <v>47</v>
      </c>
      <c r="K172" s="54"/>
      <c r="L172" s="58" t="s">
        <v>70</v>
      </c>
    </row>
    <row r="173" spans="1:12" ht="5.0999999999999996" customHeight="1" x14ac:dyDescent="0.25">
      <c r="A173" s="40"/>
      <c r="B173" s="222"/>
      <c r="C173" s="210"/>
      <c r="D173" s="45"/>
      <c r="E173" s="46"/>
      <c r="F173" s="46"/>
      <c r="G173" s="46"/>
      <c r="H173" s="44"/>
      <c r="I173" s="46"/>
      <c r="J173" s="46"/>
      <c r="K173" s="46"/>
      <c r="L173" s="59"/>
    </row>
    <row r="174" spans="1:12" ht="21.9" customHeight="1" x14ac:dyDescent="0.25">
      <c r="A174" s="40"/>
      <c r="B174" s="220" t="s">
        <v>50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2"/>
    </row>
    <row r="175" spans="1:12" ht="18" customHeight="1" x14ac:dyDescent="0.25">
      <c r="A175" s="40"/>
      <c r="B175" s="221"/>
      <c r="C175" s="43"/>
      <c r="D175" s="44"/>
      <c r="E175" s="211" t="s">
        <v>41</v>
      </c>
      <c r="F175" s="212"/>
      <c r="G175" s="213"/>
      <c r="H175" s="42" t="s">
        <v>42</v>
      </c>
      <c r="I175" s="211" t="s">
        <v>43</v>
      </c>
      <c r="J175" s="212"/>
      <c r="K175" s="213"/>
      <c r="L175" s="53" t="s">
        <v>42</v>
      </c>
    </row>
    <row r="176" spans="1:12" ht="5.0999999999999996" customHeight="1" x14ac:dyDescent="0.25">
      <c r="A176" s="40"/>
      <c r="B176" s="221"/>
      <c r="C176" s="208"/>
      <c r="D176" s="51"/>
      <c r="E176" s="54"/>
      <c r="F176" s="82"/>
      <c r="G176" s="54"/>
      <c r="H176" s="47"/>
      <c r="I176" s="54"/>
      <c r="J176" s="54"/>
      <c r="K176" s="54"/>
      <c r="L176" s="52"/>
    </row>
    <row r="177" spans="1:12" ht="15.9" customHeight="1" x14ac:dyDescent="0.25">
      <c r="A177" s="40"/>
      <c r="B177" s="221"/>
      <c r="C177" s="209"/>
      <c r="D177" s="55" t="s">
        <v>59</v>
      </c>
      <c r="E177" s="54"/>
      <c r="F177" s="81">
        <v>10000</v>
      </c>
      <c r="G177" s="80"/>
      <c r="H177" s="48" t="s">
        <v>46</v>
      </c>
      <c r="I177" s="54"/>
      <c r="J177" s="89" t="s">
        <v>47</v>
      </c>
      <c r="K177" s="54"/>
      <c r="L177" s="58" t="s">
        <v>70</v>
      </c>
    </row>
    <row r="178" spans="1:12" ht="5.0999999999999996" customHeight="1" x14ac:dyDescent="0.25">
      <c r="A178" s="40"/>
      <c r="B178" s="221"/>
      <c r="C178" s="210"/>
      <c r="D178" s="45"/>
      <c r="E178" s="46"/>
      <c r="F178" s="46"/>
      <c r="G178" s="46"/>
      <c r="H178" s="44"/>
      <c r="I178" s="46"/>
      <c r="J178" s="46"/>
      <c r="K178" s="46"/>
      <c r="L178" s="59"/>
    </row>
    <row r="179" spans="1:12" ht="5.0999999999999996" customHeight="1" x14ac:dyDescent="0.25">
      <c r="A179" s="40"/>
      <c r="B179" s="221"/>
      <c r="C179" s="209"/>
      <c r="D179" s="51"/>
      <c r="E179" s="54"/>
      <c r="F179" s="54"/>
      <c r="G179" s="54"/>
      <c r="H179" s="49"/>
      <c r="I179" s="54"/>
      <c r="J179" s="54"/>
      <c r="K179" s="54"/>
      <c r="L179" s="52"/>
    </row>
    <row r="180" spans="1:12" ht="15.9" customHeight="1" x14ac:dyDescent="0.25">
      <c r="A180" s="40"/>
      <c r="B180" s="221"/>
      <c r="C180" s="209"/>
      <c r="D180" s="55" t="s">
        <v>60</v>
      </c>
      <c r="E180" s="54"/>
      <c r="F180" s="79">
        <v>10000</v>
      </c>
      <c r="G180" s="80"/>
      <c r="H180" s="48" t="s">
        <v>46</v>
      </c>
      <c r="I180" s="54"/>
      <c r="J180" s="89" t="s">
        <v>47</v>
      </c>
      <c r="K180" s="54"/>
      <c r="L180" s="58" t="s">
        <v>70</v>
      </c>
    </row>
    <row r="181" spans="1:12" ht="5.0999999999999996" customHeight="1" thickBot="1" x14ac:dyDescent="0.3">
      <c r="A181" s="40"/>
      <c r="B181" s="228"/>
      <c r="C181" s="227"/>
      <c r="D181" s="64"/>
      <c r="E181" s="69"/>
      <c r="F181" s="78"/>
      <c r="G181" s="69"/>
      <c r="H181" s="68"/>
      <c r="I181" s="69"/>
      <c r="J181" s="69"/>
      <c r="K181" s="69"/>
      <c r="L181" s="65"/>
    </row>
    <row r="182" spans="1:12" ht="15" customHeigh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28.35" customHeight="1" x14ac:dyDescent="0.25">
      <c r="A184" s="40"/>
      <c r="B184" s="229" t="s">
        <v>61</v>
      </c>
      <c r="C184" s="230"/>
      <c r="D184" s="230"/>
      <c r="E184" s="230"/>
      <c r="F184" s="230"/>
      <c r="G184" s="230"/>
      <c r="H184" s="230"/>
      <c r="I184" s="230"/>
      <c r="J184" s="230"/>
      <c r="K184" s="230"/>
      <c r="L184" s="231"/>
    </row>
    <row r="185" spans="1:12" ht="18" customHeight="1" x14ac:dyDescent="0.25">
      <c r="A185" s="40"/>
      <c r="B185" s="223"/>
      <c r="C185" s="51"/>
      <c r="D185" s="51"/>
      <c r="E185" s="51"/>
      <c r="F185" s="51"/>
      <c r="G185" s="51"/>
      <c r="H185" s="51"/>
      <c r="I185" s="51"/>
      <c r="J185" s="51"/>
      <c r="K185" s="51"/>
      <c r="L185" s="49"/>
    </row>
    <row r="186" spans="1:12" ht="17.100000000000001" customHeight="1" x14ac:dyDescent="0.25">
      <c r="A186" s="40"/>
      <c r="B186" s="223"/>
      <c r="C186" s="43"/>
      <c r="D186" s="44"/>
      <c r="E186" s="211" t="s">
        <v>43</v>
      </c>
      <c r="F186" s="212"/>
      <c r="G186" s="213"/>
      <c r="H186" s="211" t="s">
        <v>42</v>
      </c>
      <c r="I186" s="212"/>
      <c r="J186" s="212"/>
      <c r="K186" s="212"/>
      <c r="L186" s="213"/>
    </row>
    <row r="187" spans="1:12" ht="5.0999999999999996" customHeight="1" x14ac:dyDescent="0.25">
      <c r="A187" s="40"/>
      <c r="B187" s="223"/>
      <c r="C187" s="208"/>
      <c r="D187" s="51"/>
      <c r="E187" s="54"/>
      <c r="F187" s="54"/>
      <c r="G187" s="54"/>
      <c r="H187" s="51"/>
      <c r="I187" s="51"/>
      <c r="J187" s="51"/>
      <c r="K187" s="51"/>
      <c r="L187" s="49"/>
    </row>
    <row r="188" spans="1:12" ht="15.75" customHeight="1" x14ac:dyDescent="0.25">
      <c r="A188" s="40"/>
      <c r="B188" s="223"/>
      <c r="C188" s="209"/>
      <c r="D188" s="55" t="s">
        <v>45</v>
      </c>
      <c r="E188" s="54"/>
      <c r="F188" s="57" t="s">
        <v>47</v>
      </c>
      <c r="G188" s="54"/>
      <c r="H188" s="225" t="s">
        <v>46</v>
      </c>
      <c r="I188" s="225"/>
      <c r="J188" s="225"/>
      <c r="K188" s="225"/>
      <c r="L188" s="226"/>
    </row>
    <row r="189" spans="1:12" ht="5.0999999999999996" customHeight="1" x14ac:dyDescent="0.25">
      <c r="A189" s="40"/>
      <c r="B189" s="223"/>
      <c r="C189" s="210"/>
      <c r="D189" s="45"/>
      <c r="E189" s="46"/>
      <c r="F189" s="46"/>
      <c r="G189" s="46"/>
      <c r="H189" s="45"/>
      <c r="I189" s="45"/>
      <c r="J189" s="45"/>
      <c r="K189" s="45"/>
      <c r="L189" s="44"/>
    </row>
    <row r="190" spans="1:12" ht="5.0999999999999996" customHeight="1" x14ac:dyDescent="0.25">
      <c r="A190" s="40"/>
      <c r="B190" s="223"/>
      <c r="C190" s="209"/>
      <c r="D190" s="51"/>
      <c r="E190" s="54"/>
      <c r="F190" s="54"/>
      <c r="G190" s="54"/>
      <c r="H190" s="51"/>
      <c r="I190" s="51"/>
      <c r="J190" s="51"/>
      <c r="K190" s="51"/>
      <c r="L190" s="49"/>
    </row>
    <row r="191" spans="1:12" ht="15.75" customHeight="1" x14ac:dyDescent="0.25">
      <c r="A191" s="40"/>
      <c r="B191" s="223"/>
      <c r="C191" s="209"/>
      <c r="D191" s="55" t="s">
        <v>62</v>
      </c>
      <c r="E191" s="54"/>
      <c r="F191" s="54"/>
      <c r="G191" s="54"/>
      <c r="H191" s="51"/>
      <c r="I191" s="51"/>
      <c r="J191" s="51"/>
      <c r="K191" s="51"/>
      <c r="L191" s="49"/>
    </row>
    <row r="192" spans="1:12" ht="21.9" customHeight="1" x14ac:dyDescent="0.25">
      <c r="A192" s="40"/>
      <c r="B192" s="223"/>
      <c r="C192" s="50"/>
      <c r="D192" s="51"/>
      <c r="E192" s="51"/>
      <c r="F192" s="51"/>
      <c r="G192" s="51"/>
      <c r="H192" s="51"/>
      <c r="I192" s="51"/>
      <c r="J192" s="51"/>
      <c r="K192" s="51"/>
      <c r="L192" s="49"/>
    </row>
    <row r="193" spans="1:12" ht="5.0999999999999996" customHeight="1" x14ac:dyDescent="0.25">
      <c r="A193" s="40"/>
      <c r="B193" s="224"/>
      <c r="C193" s="70"/>
      <c r="D193" s="45"/>
      <c r="E193" s="45"/>
      <c r="F193" s="45"/>
      <c r="G193" s="45"/>
      <c r="H193" s="45"/>
      <c r="I193" s="45"/>
      <c r="J193" s="45"/>
      <c r="K193" s="45"/>
      <c r="L193" s="44"/>
    </row>
    <row r="194" spans="1:12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28.35" customHeigh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28.35" customHeigh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8" customHeigh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100000000000001" customHeigh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5.0999999999999996" customHeigh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5.75" customHeight="1" x14ac:dyDescent="0.25"/>
    <row r="202" spans="1:12" ht="5.0999999999999996" customHeight="1" x14ac:dyDescent="0.25"/>
    <row r="203" spans="1:12" ht="5.0999999999999996" customHeight="1" x14ac:dyDescent="0.25"/>
    <row r="204" spans="1:12" ht="15.75" customHeight="1" x14ac:dyDescent="0.25"/>
    <row r="205" spans="1:12" ht="5.0999999999999996" customHeight="1" x14ac:dyDescent="0.25"/>
  </sheetData>
  <sheetProtection password="AC65" sheet="1" objects="1" scenarios="1" formatCells="0" formatColumns="0" formatRows="0"/>
  <mergeCells count="59">
    <mergeCell ref="C16:C17"/>
    <mergeCell ref="E9:G9"/>
    <mergeCell ref="I9:K9"/>
    <mergeCell ref="B7:B27"/>
    <mergeCell ref="D16:D17"/>
    <mergeCell ref="B1:L1"/>
    <mergeCell ref="B5:L5"/>
    <mergeCell ref="B6:L6"/>
    <mergeCell ref="C10:C12"/>
    <mergeCell ref="C13:C15"/>
    <mergeCell ref="I30:K30"/>
    <mergeCell ref="B52:L52"/>
    <mergeCell ref="B53:L53"/>
    <mergeCell ref="C140:C142"/>
    <mergeCell ref="C143:C145"/>
    <mergeCell ref="B28:B48"/>
    <mergeCell ref="D37:D38"/>
    <mergeCell ref="C31:C33"/>
    <mergeCell ref="C34:C36"/>
    <mergeCell ref="C37:C38"/>
    <mergeCell ref="E30:G30"/>
    <mergeCell ref="I55:K55"/>
    <mergeCell ref="C146:C148"/>
    <mergeCell ref="E139:G139"/>
    <mergeCell ref="I139:K139"/>
    <mergeCell ref="B138:B161"/>
    <mergeCell ref="E55:G55"/>
    <mergeCell ref="C56:C58"/>
    <mergeCell ref="B54:B137"/>
    <mergeCell ref="C149:C151"/>
    <mergeCell ref="C65:C67"/>
    <mergeCell ref="C68:C70"/>
    <mergeCell ref="C71:C72"/>
    <mergeCell ref="C152:C154"/>
    <mergeCell ref="C155:C156"/>
    <mergeCell ref="B185:B193"/>
    <mergeCell ref="H188:L188"/>
    <mergeCell ref="C176:C178"/>
    <mergeCell ref="C179:C181"/>
    <mergeCell ref="E175:G175"/>
    <mergeCell ref="I175:K175"/>
    <mergeCell ref="B174:B181"/>
    <mergeCell ref="B184:L184"/>
    <mergeCell ref="O7:O19"/>
    <mergeCell ref="O22:O29"/>
    <mergeCell ref="O33:O39"/>
    <mergeCell ref="C187:C189"/>
    <mergeCell ref="C190:C191"/>
    <mergeCell ref="E186:G186"/>
    <mergeCell ref="H186:L186"/>
    <mergeCell ref="B164:L164"/>
    <mergeCell ref="B165:L165"/>
    <mergeCell ref="C168:C170"/>
    <mergeCell ref="C171:C173"/>
    <mergeCell ref="E167:G167"/>
    <mergeCell ref="I167:K167"/>
    <mergeCell ref="B166:B173"/>
    <mergeCell ref="C59:C61"/>
    <mergeCell ref="C62:C6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bApplyLevelFormatting">
          <controlPr defaultSize="0" autoFill="0" autoLine="0" r:id="rId5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4097" r:id="rId4" name="cbApplyLevelFormatting"/>
      </mc:Fallback>
    </mc:AlternateContent>
    <mc:AlternateContent xmlns:mc="http://schemas.openxmlformats.org/markup-compatibility/2006">
      <mc:Choice Requires="x14">
        <control shapeId="4123" r:id="rId6" name="cbApplyMemberFormatting">
          <controlPr defaultSize="0" autoFill="0" autoLine="0" r:id="rId7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4123" r:id="rId6" name="cbApplyMemberFormatting"/>
      </mc:Fallback>
    </mc:AlternateContent>
    <mc:AlternateContent xmlns:mc="http://schemas.openxmlformats.org/markup-compatibility/2006">
      <mc:Choice Requires="x14">
        <control shapeId="4141" r:id="rId8" name="cbApplyOddEvenFormatting">
          <controlPr defaultSize="0" autoFill="0" autoLine="0" r:id="rId9">
            <anchor moveWithCells="1">
              <from>
                <xdr:col>7</xdr:col>
                <xdr:colOff>1828800</xdr:colOff>
                <xdr:row>163</xdr:row>
                <xdr:rowOff>68580</xdr:rowOff>
              </from>
              <to>
                <xdr:col>7</xdr:col>
                <xdr:colOff>1950720</xdr:colOff>
                <xdr:row>163</xdr:row>
                <xdr:rowOff>342900</xdr:rowOff>
              </to>
            </anchor>
          </controlPr>
        </control>
      </mc:Choice>
      <mc:Fallback>
        <control shapeId="4141" r:id="rId8" name="cbApplyOddEvenFormatting"/>
      </mc:Fallback>
    </mc:AlternateContent>
    <mc:AlternateContent xmlns:mc="http://schemas.openxmlformats.org/markup-compatibility/2006">
      <mc:Choice Requires="x14">
        <control shapeId="4149" r:id="rId10" name="cbApplyPageHeaderFormatting">
          <controlPr defaultSize="0" autoFill="0" autoLine="0" r:id="rId11">
            <anchor moveWithCells="1">
              <from>
                <xdr:col>7</xdr:col>
                <xdr:colOff>1905000</xdr:colOff>
                <xdr:row>183</xdr:row>
                <xdr:rowOff>68580</xdr:rowOff>
              </from>
              <to>
                <xdr:col>7</xdr:col>
                <xdr:colOff>2026920</xdr:colOff>
                <xdr:row>183</xdr:row>
                <xdr:rowOff>342900</xdr:rowOff>
              </to>
            </anchor>
          </controlPr>
        </control>
      </mc:Choice>
      <mc:Fallback>
        <control shapeId="4149" r:id="rId10" name="cbApplyPageHeaderFormatting"/>
      </mc:Fallback>
    </mc:AlternateContent>
    <mc:AlternateContent xmlns:mc="http://schemas.openxmlformats.org/markup-compatibility/2006">
      <mc:Choice Requires="x14">
        <control shapeId="4098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138</xdr:row>
                <xdr:rowOff>198120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141</xdr:row>
                <xdr:rowOff>45720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0</xdr:rowOff>
              </from>
              <to>
                <xdr:col>2</xdr:col>
                <xdr:colOff>1021080</xdr:colOff>
                <xdr:row>150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151</xdr:row>
                <xdr:rowOff>0</xdr:rowOff>
              </from>
              <to>
                <xdr:col>2</xdr:col>
                <xdr:colOff>1021080</xdr:colOff>
                <xdr:row>153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154</xdr:row>
                <xdr:rowOff>45720</xdr:rowOff>
              </from>
              <to>
                <xdr:col>2</xdr:col>
                <xdr:colOff>1021080</xdr:colOff>
                <xdr:row>156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159</xdr:row>
                <xdr:rowOff>22860</xdr:rowOff>
              </from>
              <to>
                <xdr:col>3</xdr:col>
                <xdr:colOff>4290060</xdr:colOff>
                <xdr:row>159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135</xdr:row>
                <xdr:rowOff>22860</xdr:rowOff>
              </from>
              <to>
                <xdr:col>3</xdr:col>
                <xdr:colOff>4290060</xdr:colOff>
                <xdr:row>135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54" name="Group Box 46">
          <controlPr defaultSize="0" autoPict="0">
            <anchor moveWithCells="1">
              <from>
                <xdr:col>1</xdr:col>
                <xdr:colOff>0</xdr:colOff>
                <xdr:row>164</xdr:row>
                <xdr:rowOff>0</xdr:rowOff>
              </from>
              <to>
                <xdr:col>11</xdr:col>
                <xdr:colOff>2362200</xdr:colOff>
                <xdr:row>165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164</xdr:row>
                <xdr:rowOff>68580</xdr:rowOff>
              </from>
              <to>
                <xdr:col>3</xdr:col>
                <xdr:colOff>2613660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164</xdr:row>
                <xdr:rowOff>68580</xdr:rowOff>
              </from>
              <to>
                <xdr:col>3</xdr:col>
                <xdr:colOff>449580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7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175</xdr:row>
                <xdr:rowOff>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177</xdr:row>
                <xdr:rowOff>45720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185</xdr:row>
                <xdr:rowOff>198120</xdr:rowOff>
              </from>
              <to>
                <xdr:col>2</xdr:col>
                <xdr:colOff>1021080</xdr:colOff>
                <xdr:row>188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189</xdr:row>
                <xdr:rowOff>0</xdr:rowOff>
              </from>
              <to>
                <xdr:col>2</xdr:col>
                <xdr:colOff>1021080</xdr:colOff>
                <xdr:row>190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2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191</xdr:row>
                <xdr:rowOff>22860</xdr:rowOff>
              </from>
              <to>
                <xdr:col>3</xdr:col>
                <xdr:colOff>4290060</xdr:colOff>
                <xdr:row>192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4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8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0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0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0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4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4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6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8" r:id="rId79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80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2" r:id="rId81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82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6" r:id="rId83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156</xdr:row>
                <xdr:rowOff>45720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8" r:id="rId84" name="AddedMember2_2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129</xdr:row>
                <xdr:rowOff>45720</xdr:rowOff>
              </from>
              <to>
                <xdr:col>13</xdr:col>
                <xdr:colOff>266700</xdr:colOff>
                <xdr:row>131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10" r:id="rId85" name="AddedMember2_2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132</xdr:row>
                <xdr:rowOff>45720</xdr:rowOff>
              </from>
              <to>
                <xdr:col>13</xdr:col>
                <xdr:colOff>266700</xdr:colOff>
                <xdr:row>134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Y1196"/>
  <sheetViews>
    <sheetView showGridLines="0" showRowColHeaders="0" topLeftCell="U38" zoomScale="80" zoomScaleNormal="80" workbookViewId="0">
      <selection activeCell="AB53" sqref="AB53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21.3320312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8.109375" customWidth="1" collapsed="1"/>
    <col min="13" max="13" width="16.88671875" hidden="1" customWidth="1"/>
    <col min="14" max="14" width="11.44140625" hidden="1" customWidth="1"/>
    <col min="15" max="15" width="16.33203125" hidden="1" customWidth="1"/>
    <col min="16" max="16" width="13.44140625" hidden="1" customWidth="1"/>
    <col min="17" max="17" width="14.88671875" customWidth="1"/>
    <col min="18" max="18" width="64.109375" customWidth="1"/>
    <col min="19" max="19" width="16" bestFit="1" customWidth="1"/>
    <col min="20" max="20" width="75" customWidth="1"/>
    <col min="21" max="21" width="17.5546875" bestFit="1" customWidth="1"/>
    <col min="22" max="22" width="70.6640625" customWidth="1"/>
    <col min="23" max="23" width="11.88671875" hidden="1" customWidth="1"/>
    <col min="24" max="24" width="18.5546875" hidden="1" customWidth="1"/>
    <col min="25" max="25" width="17.88671875" bestFit="1" customWidth="1"/>
    <col min="26" max="27" width="17.33203125" bestFit="1" customWidth="1"/>
    <col min="28" max="28" width="19.5546875" bestFit="1" customWidth="1"/>
    <col min="29" max="29" width="18.88671875" bestFit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hidden="1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57" t="s">
        <v>0</v>
      </c>
      <c r="B1" s="258"/>
      <c r="C1" s="258"/>
      <c r="D1" s="258"/>
      <c r="E1" s="258"/>
      <c r="F1" s="258"/>
      <c r="G1" s="258"/>
      <c r="H1" s="258"/>
      <c r="I1" s="259"/>
      <c r="S1" s="2" t="s">
        <v>23</v>
      </c>
      <c r="T1" s="32" t="str">
        <f>IF(_epmOfflineCondition_,"2017",_xll.EPMMemberProperty($A$3,C9,"YEAR"))</f>
        <v>2017</v>
      </c>
      <c r="U1" s="32"/>
      <c r="V1" s="32"/>
      <c r="W1" s="32"/>
      <c r="X1" s="32"/>
      <c r="Y1" s="16" t="str">
        <f>CONCATENATE($C$9-2,".12")</f>
        <v>2015.12</v>
      </c>
      <c r="Z1" s="16" t="str">
        <f>$C$9</f>
        <v>2017</v>
      </c>
      <c r="AA1" s="16" t="str">
        <f>CONCATENATE($C$9-1,".06")</f>
        <v>2016.06</v>
      </c>
      <c r="AB1" s="16" t="str">
        <f>$C$9</f>
        <v>2017</v>
      </c>
      <c r="AC1" s="17" t="str">
        <f>$C$9</f>
        <v>2017</v>
      </c>
      <c r="AD1" s="17" t="str">
        <f t="shared" ref="AD1:AF1" si="0">$C$9</f>
        <v>2017</v>
      </c>
      <c r="AE1" s="17" t="str">
        <f t="shared" si="0"/>
        <v>2017</v>
      </c>
      <c r="AF1" s="17" t="str">
        <f t="shared" si="0"/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33"/>
      <c r="V2" s="33"/>
      <c r="W2" s="33"/>
      <c r="X2" s="33"/>
      <c r="Y2" s="15" t="s">
        <v>124</v>
      </c>
      <c r="Z2" s="15" t="s">
        <v>21</v>
      </c>
      <c r="AA2" s="15" t="s">
        <v>122</v>
      </c>
      <c r="AB2" s="15" t="s">
        <v>92</v>
      </c>
      <c r="AC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34"/>
      <c r="V3" s="34"/>
      <c r="W3" s="34"/>
      <c r="X3" s="34"/>
      <c r="Y3" s="18" t="s">
        <v>123</v>
      </c>
      <c r="Z3" s="18" t="s">
        <v>26</v>
      </c>
      <c r="AA3" s="18" t="s">
        <v>123</v>
      </c>
      <c r="AB3" s="18" t="str">
        <f>$C$12</f>
        <v>VF</v>
      </c>
      <c r="AC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E038D</v>
      </c>
      <c r="D4" s="26"/>
      <c r="E4" s="137" t="str">
        <f>IF(_epmOfflineCondition_,"E038D",_xll.EPMContextMember($A$3,B4))</f>
        <v>E038D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038</v>
      </c>
      <c r="T4" t="str">
        <f>IF(T1&lt;"2012","DESCRIPCIO_2012","DESCRIPCIO_"&amp;T1)</f>
        <v>DESCRIPCIO_2017</v>
      </c>
      <c r="U4" t="s">
        <v>33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1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IF(_epmOfflineCondition_,"E038", _xll.EPMOlapMemberO(E6,"[ENTITAT].[PARENTH1].[E038]","E038","","000"))</f>
        <v>E038</v>
      </c>
      <c r="D6" s="8"/>
      <c r="E6" s="139" t="str">
        <f>IF(_epmOfflineCondition_,"E038","E"&amp;_xll.EPMMemberProperty($A$3,C8,"entitat"))</f>
        <v>E038</v>
      </c>
      <c r="F6" s="9">
        <f t="shared" si="1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>E7</f>
        <v>F038D</v>
      </c>
      <c r="D7" s="8"/>
      <c r="E7" s="77" t="str">
        <f>IF(_epmOfflineCondition_,"F038D",_xll.EPMContextMember($A$3,B7))</f>
        <v>F038D</v>
      </c>
      <c r="F7" s="9">
        <f t="shared" si="1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038</v>
      </c>
    </row>
    <row r="8" spans="1:33" hidden="1" outlineLevel="1" x14ac:dyDescent="0.3">
      <c r="A8" s="6"/>
      <c r="B8" s="7" t="s">
        <v>19</v>
      </c>
      <c r="C8" s="24" t="str">
        <f>E8</f>
        <v>O038</v>
      </c>
      <c r="D8" s="8"/>
      <c r="E8" s="160" t="str">
        <f>$Q$40</f>
        <v>O038</v>
      </c>
      <c r="F8" s="9">
        <f t="shared" si="1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IF(_epmOfflineCondition_,"038",_xll.EPMMemberProperty($A$3,C8,"entitat"))</f>
        <v>038</v>
      </c>
    </row>
    <row r="9" spans="1:33" hidden="1" outlineLevel="1" x14ac:dyDescent="0.3">
      <c r="A9" s="35" t="s">
        <v>35</v>
      </c>
      <c r="B9" s="7" t="s">
        <v>12</v>
      </c>
      <c r="C9" s="143" t="str">
        <f>E9</f>
        <v>2017</v>
      </c>
      <c r="D9" s="8" t="str">
        <f>"LEVEL=YEAR;CALC=N;ID="&amp;B30</f>
        <v>LEVEL=YEAR;CALC=N;ID=2017</v>
      </c>
      <c r="E9" s="140" t="str">
        <f>S40</f>
        <v>2017</v>
      </c>
      <c r="F9" s="9">
        <f t="shared" si="1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ref="C10:C12" si="2">E10</f>
        <v>PRDUMMY</v>
      </c>
      <c r="D10" s="8"/>
      <c r="E10" s="138" t="s">
        <v>117</v>
      </c>
      <c r="F10" s="9">
        <f t="shared" si="1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2"/>
        <v>TIPRETOT</v>
      </c>
      <c r="D11" s="8"/>
      <c r="E11" s="138" t="s">
        <v>93</v>
      </c>
      <c r="F11" s="9">
        <f t="shared" si="1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2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1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1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1"/>
        <v>0</v>
      </c>
      <c r="G14" s="29"/>
      <c r="H14" s="29"/>
      <c r="I14" s="13"/>
      <c r="J14" s="13"/>
    </row>
    <row r="15" spans="1:33" hidden="1" outlineLevel="1" x14ac:dyDescent="0.3"/>
    <row r="16" spans="1:33" hidden="1" outlineLevel="1" x14ac:dyDescent="0.3"/>
    <row r="17" spans="1:5" hidden="1" outlineLevel="1" x14ac:dyDescent="0.3"/>
    <row r="18" spans="1:5" ht="15" hidden="1" outlineLevel="1" thickBot="1" x14ac:dyDescent="0.35"/>
    <row r="19" spans="1:5" hidden="1" outlineLevel="1" x14ac:dyDescent="0.3">
      <c r="A19" s="144"/>
      <c r="B19" s="255" t="s">
        <v>103</v>
      </c>
      <c r="C19" s="256"/>
      <c r="D19" s="255"/>
      <c r="E19" s="256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$AI$53</v>
      </c>
      <c r="D22" s="151">
        <f>SUMPRODUCT(MAX((ROW(Q:Q )*(Q:Q &lt;&gt;""))))</f>
        <v>53</v>
      </c>
      <c r="E22" s="13">
        <f>SUMPRODUCT(MAX((COLUMN(48:48 )*(48:48 &lt;&gt;""))))</f>
        <v>35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str">
        <f>ADDRESS(50,MATCH(A24,$50:$50,0))</f>
        <v>$AH$50</v>
      </c>
      <c r="C24" s="156">
        <f>MATCH(A24,$50:$50,0)</f>
        <v>34</v>
      </c>
    </row>
    <row r="25" spans="1:5" hidden="1" outlineLevel="1" x14ac:dyDescent="0.3">
      <c r="A25" s="154" t="s">
        <v>88</v>
      </c>
      <c r="B25" s="155" t="str">
        <f>ADDRESS(50,MATCH(A25,$50:$50,0))</f>
        <v>$AI$50</v>
      </c>
      <c r="C25" s="156">
        <f>MATCH(A25,$50:$50,0)</f>
        <v>35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7:103" hidden="1" outlineLevel="1" x14ac:dyDescent="0.3"/>
    <row r="34" spans="17:103" hidden="1" outlineLevel="1" x14ac:dyDescent="0.3"/>
    <row r="35" spans="17:103" hidden="1" outlineLevel="1" x14ac:dyDescent="0.3"/>
    <row r="36" spans="17:103" hidden="1" outlineLevel="1" x14ac:dyDescent="0.3"/>
    <row r="37" spans="17:103" hidden="1" outlineLevel="1" x14ac:dyDescent="0.3"/>
    <row r="38" spans="17:103" collapsed="1" x14ac:dyDescent="0.3">
      <c r="Q38" t="s">
        <v>100</v>
      </c>
    </row>
    <row r="39" spans="17:103" ht="15.6" x14ac:dyDescent="0.3">
      <c r="Q39" s="159">
        <f>IF(F8=0,1,0)</f>
        <v>1</v>
      </c>
      <c r="R39" s="127" t="s">
        <v>96</v>
      </c>
      <c r="S39" s="159">
        <f>IF(F9=0,1,0)</f>
        <v>1</v>
      </c>
      <c r="T39" s="127" t="s">
        <v>97</v>
      </c>
      <c r="U39" s="159">
        <f>IF(F12=0,1,0)</f>
        <v>1</v>
      </c>
      <c r="V39" s="127" t="s">
        <v>25</v>
      </c>
      <c r="W39" s="126"/>
      <c r="X39" s="245"/>
      <c r="Y39" s="246"/>
      <c r="Z39" s="251" t="s">
        <v>99</v>
      </c>
      <c r="AA39" s="251"/>
      <c r="AB39" s="252"/>
    </row>
    <row r="40" spans="17:103" x14ac:dyDescent="0.3">
      <c r="Q40" s="128" t="str">
        <f>IF(_epmOfflineCondition_,"O038",_xll.EPMContextMember($A$3,$B$8))</f>
        <v>O038</v>
      </c>
      <c r="R40" s="129" t="str">
        <f>IF(_epmOfflineCondition_,"Selectives Metropolitanes",_xll.EPMMemberProperty($A$3,$Q$40,$T$4))</f>
        <v>Selectives Metropolitanes</v>
      </c>
      <c r="S40" s="130" t="str">
        <f>IF(_epmOfflineCondition_,"2017",_xll.EPMContextMember($A$3,$B$9,$D$9))</f>
        <v>2017</v>
      </c>
      <c r="T40" s="129" t="str">
        <f>IF(_epmOfflineCondition_,"2017",_xll.EPMMemberDesc(S40,$A$3))</f>
        <v>2017</v>
      </c>
      <c r="U40" s="199" t="str">
        <f>IF(_epmOfflineCondition_,"VF",_xll.EPMContextMember($A$3,$B$12))</f>
        <v>VF</v>
      </c>
      <c r="V40" s="200" t="str">
        <f>IF(_epmOfflineCondition_,"Pressupost aprovat",_xll.EPMMemberDesc(U40,$A$3))</f>
        <v>Pressupost aprovat</v>
      </c>
      <c r="W40" s="198"/>
      <c r="X40" s="131"/>
      <c r="Y40" s="199" t="str">
        <f>E6</f>
        <v>E038</v>
      </c>
      <c r="Z40" s="253" t="str">
        <f>IF(_epmOfflineCondition_,"Selectives Metropolitanes, SA",_xll.EPMMemberDesc(Y40,$A$3))</f>
        <v>Selectives Metropolitanes, SA</v>
      </c>
      <c r="AA40" s="253"/>
      <c r="AB40" s="254"/>
    </row>
    <row r="42" spans="17:103" x14ac:dyDescent="0.3">
      <c r="Y42" s="247" t="str">
        <f>IF(F3&lt;&gt;0,"       Realitzi una selecció vàlida","")</f>
        <v/>
      </c>
      <c r="Z42" s="247"/>
      <c r="AA42" s="247"/>
    </row>
    <row r="43" spans="17:103" ht="12" customHeight="1" x14ac:dyDescent="0.3"/>
    <row r="44" spans="17:103" x14ac:dyDescent="0.3">
      <c r="AC44" s="101"/>
      <c r="AG44"/>
    </row>
    <row r="45" spans="17:103" ht="15" customHeight="1" x14ac:dyDescent="0.3">
      <c r="Q45" s="241" t="s">
        <v>128</v>
      </c>
      <c r="R45" s="242"/>
      <c r="S45" s="241" t="s">
        <v>118</v>
      </c>
      <c r="T45" s="242"/>
      <c r="U45" s="241" t="s">
        <v>116</v>
      </c>
      <c r="V45" s="242"/>
      <c r="W45" s="241" t="s">
        <v>115</v>
      </c>
      <c r="X45" s="242"/>
      <c r="Y45" s="165" t="str">
        <f>$Y$1</f>
        <v>2015.12</v>
      </c>
      <c r="Z45" s="165">
        <f>Z1-1</f>
        <v>2016</v>
      </c>
      <c r="AA45" s="165" t="str">
        <f>$AA$1</f>
        <v>2016.06</v>
      </c>
      <c r="AB45" s="248" t="str">
        <f>C9</f>
        <v>2017</v>
      </c>
      <c r="AC45" s="249"/>
      <c r="AD45" s="249"/>
      <c r="AE45" s="249"/>
      <c r="AF45" s="249"/>
      <c r="AG45" s="249"/>
      <c r="AH45" s="250"/>
      <c r="AI45" s="173" t="s">
        <v>109</v>
      </c>
    </row>
    <row r="46" spans="17:103" ht="26.25" customHeight="1" x14ac:dyDescent="0.3">
      <c r="Q46" s="243"/>
      <c r="R46" s="244"/>
      <c r="S46" s="243"/>
      <c r="T46" s="244"/>
      <c r="U46" s="243"/>
      <c r="V46" s="244"/>
      <c r="W46" s="243"/>
      <c r="X46" s="244"/>
      <c r="Y46" s="165" t="s">
        <v>125</v>
      </c>
      <c r="Z46" s="165" t="s">
        <v>29</v>
      </c>
      <c r="AA46" s="165" t="s">
        <v>126</v>
      </c>
      <c r="AB46" s="165" t="s">
        <v>27</v>
      </c>
      <c r="AC46" s="165" t="s">
        <v>28</v>
      </c>
      <c r="AD46" s="165" t="s">
        <v>85</v>
      </c>
      <c r="AE46" s="166" t="s">
        <v>86</v>
      </c>
      <c r="AF46" s="165" t="str">
        <f>"Variació "&amp; X45</f>
        <v xml:space="preserve">Variació </v>
      </c>
      <c r="AG46" s="166" t="str">
        <f>"% Variació "&amp;X45</f>
        <v xml:space="preserve">% Variació </v>
      </c>
      <c r="AH46" s="166" t="s">
        <v>87</v>
      </c>
      <c r="AI46" s="174"/>
    </row>
    <row r="47" spans="17:103" ht="3.75" customHeight="1" x14ac:dyDescent="0.3">
      <c r="AA47" s="168"/>
    </row>
    <row r="48" spans="17:103" hidden="1" x14ac:dyDescent="0.3">
      <c r="Q48" s="114" t="str">
        <f>IF(_epmOfflineCondition_,"", _xll.EPMOlapMemberO("[Blank Member]","","","","000"))</f>
        <v/>
      </c>
      <c r="R48" s="114" t="str">
        <f>IF(_epmOfflineCondition_,"", _xll.EPMOlapMemberO("[Blank Member]","","","","000"))</f>
        <v/>
      </c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9" t="str">
        <f>IF(_epmOfflineCondition_,"", _xll.EPMOlapMemberO("[Blank Member]","","","","000"))</f>
        <v/>
      </c>
      <c r="V48" s="119" t="str">
        <f>IF(_epmOfflineCondition_,"", _xll.EPMOlapMemberO("[Blank Member]","","","","000"))</f>
        <v/>
      </c>
      <c r="W48" s="119" t="str">
        <f>IF(_epmOfflineCondition_,"", _xll.EPMOlapMemberO("[Blank Member]","","","","000"))</f>
        <v/>
      </c>
      <c r="X48" s="119" t="str">
        <f>IF(_epmOfflineCondition_,"", _xll.EPMOlapMemberO("[Blank Member]","","","","000"))</f>
        <v/>
      </c>
      <c r="Y48" s="114" t="str">
        <f>IF(_epmOfflineCondition_,"2015.12", _xll.EPMOlapMemberO($Y$1,"[PERIODE].[PARENTH1].[2015.12]","2015.12","","000"))</f>
        <v>2015.12</v>
      </c>
      <c r="Z48" s="114" t="str">
        <f>IF(_epmOfflineCondition_,"2017", _xll.EPMOlapMemberO($Z$1,"[PERIODE].[PARENTH1].[2017]","2017","","000"))</f>
        <v>2017</v>
      </c>
      <c r="AA48" s="114" t="str">
        <f>IF(_epmOfflineCondition_,"2016.06", _xll.EPMOlapMemberO($AA$1,"[PERIODE].[PARENTH1].[2016.06]","2016.06","","000"))</f>
        <v>2016.06</v>
      </c>
      <c r="AB48" s="114" t="str">
        <f>IF(_epmOfflineCondition_,"2017", _xll.EPMOlapMemberO($AB$1,"[PERIODE].[PARENTH1].[2017]","2017","","000"))</f>
        <v>2017</v>
      </c>
      <c r="AC48" s="114" t="str">
        <f>IF(_epmOfflineCondition_,"2017", _xll.EPMOlapMemberO($AC$1,"[PERIODE].[PARENTH1].[2017]","2017","","000"))</f>
        <v>2017</v>
      </c>
      <c r="AD48" s="114" t="str">
        <f>IF(_epmOfflineCondition_,"2017", _xll.EPMOlapMemberO($AC$1,"[PERIODE].[PARENTH1].[2017]","2017","","000"))</f>
        <v>2017</v>
      </c>
      <c r="AE48" s="114" t="str">
        <f>IF(_epmOfflineCondition_,"2017", _xll.EPMOlapMemberO($AC$1,"[PERIODE].[PARENTH1].[2017]","2017","","000"))</f>
        <v>2017</v>
      </c>
      <c r="AF48" s="114" t="str">
        <f>IF(_epmOfflineCondition_,"2017", _xll.EPMOlapMemberO($AC$1,"[PERIODE].[PARENTH1].[2017]","2017","","000"))</f>
        <v>2017</v>
      </c>
      <c r="AG48" s="114" t="str">
        <f>IF(_epmOfflineCondition_,"2017", _xll.EPMOlapMemberO($AC$1,"[PERIODE].[PARENTH1].[2017]","2017","","000"))</f>
        <v>2017</v>
      </c>
      <c r="AH48" s="114" t="str">
        <f>IF(_epmOfflineCondition_,"2017", _xll.EPMOlapMemberO($AC$1,"[PERIODE].[PARENTH1].[2017]","2017","","000"))</f>
        <v>2017</v>
      </c>
      <c r="AI48" s="114" t="str">
        <f>IF(_epmOfflineCondition_,"2017", _xll.EPMOlapMemberO($AC$1,"[PERIODE].[PARENTH1].[2017]","2017","","000"))</f>
        <v>2017</v>
      </c>
      <c r="AL48" s="114"/>
      <c r="AM48" s="114"/>
      <c r="AN48" s="114"/>
      <c r="AO48" s="114"/>
      <c r="AP48" s="114"/>
      <c r="AQ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</row>
    <row r="49" spans="13:35" hidden="1" x14ac:dyDescent="0.3">
      <c r="P49" s="30"/>
      <c r="Q49" s="114" t="str">
        <f>IF(_epmOfflineCondition_,"", _xll.EPMOlapMemberO("[Blank Member]","","","","000"))</f>
        <v/>
      </c>
      <c r="R49" s="114" t="str">
        <f>IF(_epmOfflineCondition_,"", _xll.EPMOlapMemberO("[Blank Member]","","","","000"))</f>
        <v/>
      </c>
      <c r="S49" s="114" t="str">
        <f>IF(_epmOfflineCondition_,"", _xll.EPMOlapMemberO("[Blank Member]","","","","000"))</f>
        <v/>
      </c>
      <c r="T49" s="114" t="str">
        <f>IF(_epmOfflineCondition_,"", _xll.EPMOlapMemberO("[Blank Member]","","","","000"))</f>
        <v/>
      </c>
      <c r="U49" s="119" t="str">
        <f>IF(_epmOfflineCondition_,"", _xll.EPMOlapMemberO("[Blank Member]","","","","000"))</f>
        <v/>
      </c>
      <c r="V49" s="119" t="str">
        <f>IF(_epmOfflineCondition_,"", _xll.EPMOlapMemberO("[Blank Member]","","","","000"))</f>
        <v/>
      </c>
      <c r="W49" s="119" t="str">
        <f>IF(_epmOfflineCondition_,"", _xll.EPMOlapMemberO("[Blank Member]","","","","000"))</f>
        <v/>
      </c>
      <c r="X49" s="119" t="str">
        <f>IF(_epmOfflineCondition_,"", _xll.EPMOlapMemberO("[Blank Member]","","","","000"))</f>
        <v/>
      </c>
      <c r="Y49" s="114" t="str">
        <f>IF(_epmOfflineCondition_,"TICREDLIQUIDA", _xll.EPMOlapMemberO($Y$2,"[TIPUS_DATO].[PARENTH1].[TICREDLIQUIDA]","TICREDLIQUIDA - Liquidat","","000"))</f>
        <v>TICREDLIQUIDA</v>
      </c>
      <c r="Z49" s="114" t="str">
        <f>IF(_epmOfflineCondition_,"TICREDINI", _xll.EPMOlapMemberO($Z$2,"[TIPUS_DATO].[PARENTH1].[TICREDINI]","TICREDINI - Crèdit Inicial EXERCICI -1","","000"))</f>
        <v>TICREDINI</v>
      </c>
      <c r="AA49" s="114" t="str">
        <f>IF(_epmOfflineCondition_,"TICREDOBLIGA", _xll.EPMOlapMemberO($AA$2,"[TIPUS_DATO].[PARENTH1].[TICREDOBLIGA]","TICREDOBLIGA - Obligat","","000"))</f>
        <v>TICREDOBLIGA</v>
      </c>
      <c r="AB49" s="114" t="str">
        <f>IF(_epmOfflineCondition_,"TIPREMAN", _xll.EPMOlapMemberO($AB$2,"[TIPUS_DATO].[PARENTH1].[TIPREMAN]","TIPREMAN - Pressupost manual","","000"))</f>
        <v>TIPREMAN</v>
      </c>
      <c r="AC49" s="114" t="str">
        <f>IF(_epmOfflineCondition_,"TIPRETOT", _xll.EPMOlapMemberO(AC2,"[TIPUS_DATO].[PARENTH1].[TIPRETOT]","TIPRETOT - Pressupost total","","000"))</f>
        <v>TIPRETOT</v>
      </c>
      <c r="AD49" s="114" t="str">
        <f>IF(_epmOfflineCondition_,"TIPRETOT", _xll.EPMOlapMemberO(AC2,"[TIPUS_DATO].[PARENTH1].[TIPRETOT]","TIPRETOT - Pressupost total","","000"))</f>
        <v>TIPRETOT</v>
      </c>
      <c r="AE49" s="114" t="str">
        <f>IF(_epmOfflineCondition_,"TIPRETOT", _xll.EPMOlapMemberO(AC2,"[TIPUS_DATO].[PARENTH1].[TIPRETOT]","TIPRETOT - Pressupost total","","000"))</f>
        <v>TIPRETOT</v>
      </c>
      <c r="AF49" s="114" t="str">
        <f>IF(_epmOfflineCondition_,"TIPRETOT", _xll.EPMOlapMemberO(AC2,"[TIPUS_DATO].[PARENTH1].[TIPRETOT]","TIPRETOT - Pressupost total","","000"))</f>
        <v>TIPRETOT</v>
      </c>
      <c r="AG49" s="114" t="str">
        <f>IF(_epmOfflineCondition_,"TIPRETOT", _xll.EPMOlapMemberO(AC2,"[TIPUS_DATO].[PARENTH1].[TIPRETOT]","TIPRETOT - Pressupost total","","000"))</f>
        <v>TIPRETOT</v>
      </c>
      <c r="AH49" s="114" t="str">
        <f>IF(_epmOfflineCondition_,"TIPRETOT", _xll.EPMOlapMemberO(AC2,"[TIPUS_DATO].[PARENTH1].[TIPRETOT]","TIPRETOT - Pressupost total","","000"))</f>
        <v>TIPRETOT</v>
      </c>
      <c r="AI49" s="114" t="str">
        <f>IF(_epmOfflineCondition_,"TIPRETOT", _xll.EPMOlapMemberO(AC2,"[TIPUS_DATO].[PARENTH1].[TIPRETOT]","TIPRETOT - Pressupost total","","000"))</f>
        <v>TIPRETOT</v>
      </c>
    </row>
    <row r="50" spans="13:35" hidden="1" x14ac:dyDescent="0.3">
      <c r="P50" s="31"/>
      <c r="Q50" s="114" t="str">
        <f>IF(_epmOfflineCondition_,"ID ORGANIC", _xll.FPMXLClient.TechnicalCategory.EPMLocalMember("ID ORGANIC","013","000"))</f>
        <v>ID ORGANIC</v>
      </c>
      <c r="R50" s="114" t="str">
        <f>IF(_epmOfflineCondition_,"DESC ORGANIC", _xll.FPMXLClient.TechnicalCategory.EPMLocalMember("DESC ORGANIC","014","000"))</f>
        <v>DESC ORGANIC</v>
      </c>
      <c r="S50" s="114" t="str">
        <f>IF(_epmOfflineCondition_,"ID ECONOMIC", _xll.FPMXLClient.TechnicalCategory.EPMLocalMember("ID ECONOMIC","000","000"))</f>
        <v>ID ECONOMIC</v>
      </c>
      <c r="T50" s="114" t="str">
        <f>IF(_epmOfflineCondition_,"DESC ECONOMIC", _xll.FPMXLClient.TechnicalCategory.EPMLocalMember("DESC ECONOMIC","001","000"))</f>
        <v>DESC ECONOMIC</v>
      </c>
      <c r="U50" s="119" t="str">
        <f>IF(_epmOfflineCondition_,"ID FUNCIONAL", _xll.FPMXLClient.TechnicalCategory.EPMLocalMember("ID FUNCIONAL","002","000"))</f>
        <v>ID FUNCIONAL</v>
      </c>
      <c r="V50" s="119" t="str">
        <f>IF(_epmOfflineCondition_,"DESC FUNCIONAL", _xll.FPMXLClient.TechnicalCategory.EPMLocalMember("DESC FUNCIONAL","003","000"))</f>
        <v>DESC FUNCIONAL</v>
      </c>
      <c r="W50" s="119" t="str">
        <f>IF(_epmOfflineCondition_,"ID PROJECTS", _xll.FPMXLClient.TechnicalCategory.EPMLocalMember("ID PROJECTS","004","000"))</f>
        <v>ID PROJECTS</v>
      </c>
      <c r="X50" s="119" t="str">
        <f>IF(_epmOfflineCondition_,"DESC PROJECTS", _xll.FPMXLClient.TechnicalCategory.EPMLocalMember("DESC PROJECTS","005","000"))</f>
        <v>DESC PROJECTS</v>
      </c>
      <c r="Y50" s="114" t="str">
        <f>IF(_epmOfflineCondition_,"V1_C", _xll.EPMOlapMemberO($Y$3,"[VERSIO].[PARENTH1].[V1_C]","V1_C - Executat","","000"))</f>
        <v>V1_C</v>
      </c>
      <c r="Z50" s="114" t="str">
        <f>IF(_epmOfflineCondition_,"VCARG", _xll.EPMOlapMemberO($Z$3,"[VERSIO].[PARENTH1].[VCARG]","VCARG - Crédits Inicials i plurianuals EcoFin","","000"))</f>
        <v>VCARG</v>
      </c>
      <c r="AA50" s="114" t="str">
        <f>IF(_epmOfflineCondition_,"V1_C", _xll.EPMOlapMemberO($AA$3,"[VERSIO].[PARENTH1].[V1_C]","V1_C - Executat","","000"))</f>
        <v>V1_C</v>
      </c>
      <c r="AB50" s="114" t="str">
        <f>IF(_epmOfflineCondition_,"VF", _xll.EPMOlapMemberO($AB$3,"[VERSIO].[PARENTH1].[VF]","VF - Pressupost aprovat","","000"))</f>
        <v>VF</v>
      </c>
      <c r="AC50" s="114" t="str">
        <f>IF(_epmOfflineCondition_,"VF", _xll.EPMOlapMemberO($AC$3,"[VERSIO].[PARENTH1].[VF]","VF - Pressupost aprovat","","000"))</f>
        <v>VF</v>
      </c>
      <c r="AD50" s="114" t="str">
        <f>IF(_epmOfflineCondition_,"Variació Base", _xll.FPMXLClient.TechnicalCategory.EPMLocalMember("Variació Base","007","000"))</f>
        <v>Variació Base</v>
      </c>
      <c r="AE50" s="114" t="str">
        <f>IF(_epmOfflineCondition_,"% de Variació Base", _xll.FPMXLClient.TechnicalCategory.EPMLocalMember("% de Variació Base","008","000"))</f>
        <v>% de Variació Base</v>
      </c>
      <c r="AF50" s="114" t="str">
        <f>IF(_epmOfflineCondition_,"Variació XXXX", _xll.FPMXLClient.TechnicalCategory.EPMLocalMember("Variació XXXX","009","000"))</f>
        <v>Variació XXXX</v>
      </c>
      <c r="AG50" s="114" t="str">
        <f>IF(_epmOfflineCondition_,"% Variació XXXX", _xll.FPMXLClient.TechnicalCategory.EPMLocalMember("% Variació XXXX","010","000"))</f>
        <v>% Variació XXXX</v>
      </c>
      <c r="AH50" s="114" t="str">
        <f>IF(_epmOfflineCondition_,"Comentaris", _xll.FPMXLClient.TechnicalCategory.EPMLocalMember("Comentaris","011","000"))</f>
        <v>Comentaris</v>
      </c>
      <c r="AI50" s="114" t="str">
        <f>IF(_epmOfflineCondition_,"Savecomment", _xll.FPMXLClient.TechnicalCategory.EPMLocalMember("Savecomment","006","000"))</f>
        <v>Savecomment</v>
      </c>
    </row>
    <row r="51" spans="13:35" x14ac:dyDescent="0.3">
      <c r="M51" s="114" t="str">
        <f>IF(_epmOfflineCondition_,"O0380000", _xll.EPMOlapMemberO("[ORGANIC_D].[PARENTH1].[O0380000]","","O0380000","","000"))</f>
        <v>O0380000</v>
      </c>
      <c r="N51" s="114" t="str">
        <f>IF(_epmOfflineCondition_,"E038D1XXXX", _xll.EPMOlapMemberO("[ECONOMIC_D].[PARENTH1].[E038D1XXXX]","","E038D1XXXX","","000"))</f>
        <v>E038D1XXXX</v>
      </c>
      <c r="O51" s="114" t="str">
        <f>IF(_epmOfflineCondition_,"F038D1XXXX", _xll.EPMOlapMemberO("[FUNCTIONAL_D].[PARENTH1].[F038D1XXXX]","","F038D1XXXX","","000"))</f>
        <v>F038D1XXXX</v>
      </c>
      <c r="P51" s="114" t="str">
        <f>IF(_epmOfflineCondition_,"PRDUMMY", _xll.EPMOlapMemberO("[PROJECTS_D].[PARENTH1].[PRDUMMY]","","PRDUMMY","","000"))</f>
        <v>PRDUMMY</v>
      </c>
      <c r="Q51" s="201" t="str">
        <f>IF(P51="TOTAL", "TOTAL", IF(M51="ORDUMMY", "", MID(M51, 5, LEN(M51))))</f>
        <v>0000</v>
      </c>
      <c r="R51" s="201" t="str">
        <f>IF(_epmOfflineCondition_,"Selectives Metropolitanes",IF(P51="TOTAL", " ", _xll.EPMMemberProperty($A$3, M51, $T$4)))</f>
        <v>Selectives Metropolitanes</v>
      </c>
      <c r="S51" s="201" t="str">
        <f>IF(P51="TOTAL", " ", IF(N51="ECDUMMY", "", MID(N51, 6, LEN(N51))))</f>
        <v>1XXXX</v>
      </c>
      <c r="T51" s="201" t="str">
        <f>IF(_epmOfflineCondition_,"",IF(P51="TOTAL", " ", _xll.EPMMemberProperty($A$3, N51, $T$4)))</f>
        <v/>
      </c>
      <c r="U51" s="201" t="str">
        <f>IF(P51="TOTAL", " ", IF(O51="FUDUMMY", "", MID(O51, 6, LEN(O51))))</f>
        <v>1XXXX</v>
      </c>
      <c r="V51" s="201" t="str">
        <f>IF(_epmOfflineCondition_,"",IF(P51="TOTAL", " ", _xll.EPMMemberProperty($A$3, O51, $T$4)))</f>
        <v/>
      </c>
      <c r="W51" s="201" t="str">
        <f>IF(P51="TOTAL", " ", IF(P51="PRDUMMY", "", MID(P51, 6, LEN(P51))))</f>
        <v/>
      </c>
      <c r="X51" s="201" t="str">
        <f>IF(_epmOfflineCondition_,"",IF(P51="TOTAL", " ", IF(P51="", "Total", _xll.EPMMemberProperty($A$3, P51, $U$4))))</f>
        <v/>
      </c>
      <c r="Y51" s="136"/>
      <c r="Z51" s="202"/>
      <c r="AA51" s="136"/>
      <c r="AB51" s="136">
        <v>1772420.65</v>
      </c>
      <c r="AC51" s="136">
        <f>SUM(AB51)</f>
        <v>1772420.65</v>
      </c>
      <c r="AD51" s="136">
        <f>AB51-Z51</f>
        <v>1772420.65</v>
      </c>
      <c r="AE51" s="136">
        <f>IFERROR((AB51-Z51)/Z51,0)</f>
        <v>0</v>
      </c>
      <c r="AF51" s="136">
        <f>AB51-Y51</f>
        <v>1772420.65</v>
      </c>
      <c r="AG51" s="136">
        <f>IFERROR((AB51-Y51)/Y51,0)</f>
        <v>0</v>
      </c>
      <c r="AH51" s="136"/>
      <c r="AI51" s="136" t="str">
        <f>IF(_epmOfflineCondition_,"",IF(P51="TOTAL", "", _xll.EPMSaveComment(AH51, $A$3, N51, O51, P51, $E$5, $C$6, M51, $C$9, "TIPRETOT", $U$40, $C$13, $C$14)))</f>
        <v/>
      </c>
    </row>
    <row r="52" spans="13:35" x14ac:dyDescent="0.3">
      <c r="M52" s="114" t="str">
        <f>IF(_epmOfflineCondition_,"O0380000", _xll.EPMOlapMemberO("[ORGANIC_D].[PARENTH1].[O0380000]","","O0380000","","000"))</f>
        <v>O0380000</v>
      </c>
      <c r="N52" s="114" t="str">
        <f>IF(_epmOfflineCondition_,"E038D2XXXX", _xll.EPMOlapMemberO("[ECONOMIC_D].[PARENTH1].[E038D2XXXX]","","E038D2XXXX","","000"))</f>
        <v>E038D2XXXX</v>
      </c>
      <c r="O52" s="114" t="str">
        <f>IF(_epmOfflineCondition_,"F038D1XXXX", _xll.EPMOlapMemberO("[FUNCTIONAL_D].[PARENTH1].[F038D1XXXX]","","F038D1XXXX","","000"))</f>
        <v>F038D1XXXX</v>
      </c>
      <c r="P52" s="114" t="str">
        <f>IF(_epmOfflineCondition_,"PRDUMMY", _xll.EPMOlapMemberO("[PROJECTS_D].[PARENTH1].[PRDUMMY]","","PRDUMMY","","000"))</f>
        <v>PRDUMMY</v>
      </c>
      <c r="Q52" s="201" t="str">
        <f t="shared" ref="Q52:Q53" si="3">IF(P52="TOTAL", "TOTAL", IF(M52="ORDUMMY", "", MID(M52, 5, LEN(M52))))</f>
        <v>0000</v>
      </c>
      <c r="R52" s="201" t="str">
        <f>IF(_epmOfflineCondition_,"Selectives Metropolitanes",IF(P52="TOTAL", " ", _xll.EPMMemberProperty($A$3, M52, $T$4)))</f>
        <v>Selectives Metropolitanes</v>
      </c>
      <c r="S52" s="201" t="str">
        <f t="shared" ref="S52:S53" si="4">IF(P52="TOTAL", " ", IF(N52="ECDUMMY", "", MID(N52, 6, LEN(N52))))</f>
        <v>2XXXX</v>
      </c>
      <c r="T52" s="201" t="str">
        <f>IF(_epmOfflineCondition_,"",IF(P52="TOTAL", " ", _xll.EPMMemberProperty($A$3, N52, $T$4)))</f>
        <v/>
      </c>
      <c r="U52" s="201" t="str">
        <f t="shared" ref="U52:U53" si="5">IF(P52="TOTAL", " ", IF(O52="FUDUMMY", "", MID(O52, 6, LEN(O52))))</f>
        <v>1XXXX</v>
      </c>
      <c r="V52" s="201" t="str">
        <f>IF(_epmOfflineCondition_,"",IF(P52="TOTAL", " ", _xll.EPMMemberProperty($A$3, O52, $T$4)))</f>
        <v/>
      </c>
      <c r="W52" s="201" t="str">
        <f t="shared" ref="W52:W53" si="6">IF(P52="TOTAL", " ", IF(P52="PRDUMMY", "", MID(P52, 6, LEN(P52))))</f>
        <v/>
      </c>
      <c r="X52" s="201" t="str">
        <f>IF(_epmOfflineCondition_,"",IF(P52="TOTAL", " ", IF(P52="", "Total", _xll.EPMMemberProperty($A$3, P52, $U$4))))</f>
        <v/>
      </c>
      <c r="Y52" s="136"/>
      <c r="Z52" s="202"/>
      <c r="AA52" s="136"/>
      <c r="AB52" s="136">
        <v>5801068.96</v>
      </c>
      <c r="AC52" s="136">
        <f t="shared" ref="AC52" si="7">SUM(AB52)</f>
        <v>5801068.96</v>
      </c>
      <c r="AD52" s="136">
        <f t="shared" ref="AD52:AD53" si="8">AB52-Z52</f>
        <v>5801068.96</v>
      </c>
      <c r="AE52" s="136">
        <f t="shared" ref="AE52:AE53" si="9">IFERROR((AB52-Z52)/Z52,0)</f>
        <v>0</v>
      </c>
      <c r="AF52" s="136">
        <f t="shared" ref="AF52:AF53" si="10">AB52-Y52</f>
        <v>5801068.96</v>
      </c>
      <c r="AG52" s="136">
        <f t="shared" ref="AG52:AG53" si="11">IFERROR((AB52-Y52)/Y52,0)</f>
        <v>0</v>
      </c>
      <c r="AH52" s="136"/>
      <c r="AI52" s="136" t="str">
        <f>IF(_epmOfflineCondition_,"",IF(P52="TOTAL", "", _xll.EPMSaveComment(AH52, $A$3, N52, O52, P52, $E$5, $C$6, M52, $C$9, "TIPRETOT", $U$40, $C$13, $C$14)))</f>
        <v/>
      </c>
    </row>
    <row r="53" spans="13:35" x14ac:dyDescent="0.3">
      <c r="M53" s="114" t="str">
        <f>IF(_epmOfflineCondition_,"O0380000", _xll.EPMOlapMemberO("[ORGANIC_D].[PARENTH1].[O0380000]","","O0380000","","000"))</f>
        <v>O0380000</v>
      </c>
      <c r="N53" s="114" t="str">
        <f>IF(_epmOfflineCondition_,"E038D2XXXX", _xll.EPMOlapMemberO("[ECONOMIC_D].[PARENTH1].[E038D2XXXX]","","E038D2XXXX","","000"))</f>
        <v>E038D2XXXX</v>
      </c>
      <c r="O53" s="114" t="str">
        <f>IF(_epmOfflineCondition_,"F038D1XXXX", _xll.EPMOlapMemberO("[FUNCTIONAL_D].[PARENTH1].[F038D1XXXX]","","F038D1XXXX","","000"))</f>
        <v>F038D1XXXX</v>
      </c>
      <c r="P53" s="114" t="str">
        <f>IF(_epmOfflineCondition_,"TOTAL", _xll.FPMXLClient.TechnicalCategory.EPMLocalMember("TOTAL","012","000"))</f>
        <v>TOTAL</v>
      </c>
      <c r="Q53" s="192" t="str">
        <f t="shared" si="3"/>
        <v>TOTAL</v>
      </c>
      <c r="R53" s="192" t="str">
        <f>IF(_epmOfflineCondition_," ",IF(P53="TOTAL", " ", _xll.EPMMemberProperty($A$3, M53, $T$4)))</f>
        <v xml:space="preserve"> </v>
      </c>
      <c r="S53" s="192" t="str">
        <f t="shared" si="4"/>
        <v xml:space="preserve"> </v>
      </c>
      <c r="T53" s="192" t="str">
        <f>IF(_epmOfflineCondition_," ",IF(P53="TOTAL", " ", _xll.EPMMemberProperty($A$3, N53, $T$4)))</f>
        <v xml:space="preserve"> </v>
      </c>
      <c r="U53" s="192" t="str">
        <f t="shared" si="5"/>
        <v xml:space="preserve"> </v>
      </c>
      <c r="V53" s="192" t="str">
        <f>IF(_epmOfflineCondition_," ",IF(P53="TOTAL", " ", _xll.EPMMemberProperty($A$3, O53, $T$4)))</f>
        <v xml:space="preserve"> </v>
      </c>
      <c r="W53" s="192" t="str">
        <f t="shared" si="6"/>
        <v xml:space="preserve"> </v>
      </c>
      <c r="X53" s="192" t="str">
        <f>IF(_epmOfflineCondition_," ",IF(P53="TOTAL", " ", IF(P53="", "Total", _xll.EPMMemberProperty($A$3, P53, $U$4))))</f>
        <v xml:space="preserve"> </v>
      </c>
      <c r="Y53" s="192">
        <f t="shared" ref="Y53:AC53" si="12">SUM(Y51:Y52)</f>
        <v>0</v>
      </c>
      <c r="Z53" s="192">
        <f t="shared" si="12"/>
        <v>0</v>
      </c>
      <c r="AA53" s="192">
        <f t="shared" si="12"/>
        <v>0</v>
      </c>
      <c r="AB53" s="192">
        <f t="shared" si="12"/>
        <v>7573489.6099999994</v>
      </c>
      <c r="AC53" s="192">
        <f t="shared" si="12"/>
        <v>7573489.6099999994</v>
      </c>
      <c r="AD53" s="192">
        <f t="shared" si="8"/>
        <v>7573489.6099999994</v>
      </c>
      <c r="AE53" s="192">
        <f t="shared" si="9"/>
        <v>0</v>
      </c>
      <c r="AF53" s="192">
        <f t="shared" si="10"/>
        <v>7573489.6099999994</v>
      </c>
      <c r="AG53" s="192">
        <f t="shared" si="11"/>
        <v>0</v>
      </c>
      <c r="AH53" s="192"/>
      <c r="AI53" s="192" t="str">
        <f>IF(_epmOfflineCondition_,"",IF(P53="TOTAL", "", _xll.EPMSaveComment(AH53, $A$3, N53, O53, P53, $E$5, $C$6, M53, $C$9, "TIPRETOT", $U$40, $C$13, $C$14)))</f>
        <v/>
      </c>
    </row>
    <row r="54" spans="13:35" x14ac:dyDescent="0.3">
      <c r="AE54"/>
      <c r="AG54"/>
    </row>
    <row r="55" spans="13:35" x14ac:dyDescent="0.3">
      <c r="AE55"/>
      <c r="AG55"/>
    </row>
    <row r="56" spans="13:35" x14ac:dyDescent="0.3">
      <c r="AE56"/>
      <c r="AG56"/>
    </row>
    <row r="57" spans="13:35" x14ac:dyDescent="0.3">
      <c r="AE57"/>
      <c r="AG57"/>
    </row>
    <row r="58" spans="13:35" x14ac:dyDescent="0.3">
      <c r="AE58"/>
      <c r="AG58"/>
    </row>
    <row r="59" spans="13:35" x14ac:dyDescent="0.3">
      <c r="AA59" s="168"/>
    </row>
    <row r="60" spans="13:35" x14ac:dyDescent="0.3">
      <c r="AA60" s="168"/>
    </row>
    <row r="61" spans="13:35" x14ac:dyDescent="0.3">
      <c r="AA61" s="168"/>
    </row>
    <row r="62" spans="13:35" x14ac:dyDescent="0.3">
      <c r="AA62" s="168"/>
    </row>
    <row r="63" spans="13:35" x14ac:dyDescent="0.3">
      <c r="AA63" s="168"/>
    </row>
    <row r="64" spans="13:35" x14ac:dyDescent="0.3">
      <c r="AA64" s="168"/>
    </row>
    <row r="65" spans="27:33" x14ac:dyDescent="0.3">
      <c r="AA65" s="168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E71"/>
      <c r="AG71"/>
    </row>
    <row r="72" spans="27:33" x14ac:dyDescent="0.3">
      <c r="AA72" s="168"/>
    </row>
    <row r="73" spans="27:33" x14ac:dyDescent="0.3">
      <c r="AA73" s="168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A77" s="168"/>
    </row>
    <row r="78" spans="27:33" x14ac:dyDescent="0.3">
      <c r="AA78" s="16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</sheetData>
  <sheetProtection password="BC6F" sheet="1" objects="1" scenarios="1"/>
  <mergeCells count="12">
    <mergeCell ref="B19:C19"/>
    <mergeCell ref="D19:E19"/>
    <mergeCell ref="A1:I1"/>
    <mergeCell ref="S45:T46"/>
    <mergeCell ref="U45:V46"/>
    <mergeCell ref="Q45:R46"/>
    <mergeCell ref="W45:X46"/>
    <mergeCell ref="X39:Y39"/>
    <mergeCell ref="Y42:AA42"/>
    <mergeCell ref="AB45:AH45"/>
    <mergeCell ref="Z39:AB39"/>
    <mergeCell ref="Z40:AB40"/>
  </mergeCells>
  <conditionalFormatting sqref="Q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S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nectionDescriptorsInfo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4" name="ConnectionDescriptorsInfotb1"/>
      </mc:Fallback>
    </mc:AlternateContent>
    <mc:AlternateContent xmlns:mc="http://schemas.openxmlformats.org/markup-compatibility/2006">
      <mc:Choice Requires="x14">
        <control shapeId="1026" r:id="rId6" name="MultipleReportManagerInfo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6" r:id="rId6" name="MultipleReportManagerInfotb1"/>
      </mc:Fallback>
    </mc:AlternateContent>
    <mc:AlternateContent xmlns:mc="http://schemas.openxmlformats.org/markup-compatibility/2006">
      <mc:Choice Requires="x14">
        <control shapeId="1027" r:id="rId8" name="ConnectionDescriptorsInfo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7" r:id="rId8" name="ConnectionDescriptorsInfo000tb1"/>
      </mc:Fallback>
    </mc:AlternateContent>
    <mc:AlternateContent xmlns:mc="http://schemas.openxmlformats.org/markup-compatibility/2006">
      <mc:Choice Requires="x14">
        <control shapeId="102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8" r:id="rId10" name="AnalyzerDynReport000tb1"/>
      </mc:Fallback>
    </mc:AlternateContent>
    <mc:AlternateContent xmlns:mc="http://schemas.openxmlformats.org/markup-compatibility/2006">
      <mc:Choice Requires="x14">
        <control shapeId="1029" r:id="rId12" name="ReportSubmitManagerControl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9" r:id="rId12" name="ReportSubmitManagerControltb1"/>
      </mc:Fallback>
    </mc:AlternateContent>
    <mc:AlternateContent xmlns:mc="http://schemas.openxmlformats.org/markup-compatibility/2006">
      <mc:Choice Requires="x14">
        <control shapeId="1031" r:id="rId14" name="FPMExcelClientSheetOptions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1" r:id="rId14" name="FPMExcelClientSheetOptions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E6A3A00-E647-43A1-B545-69423A791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Q39:R39</xm:sqref>
        </x14:conditionalFormatting>
        <x14:conditionalFormatting xmlns:xm="http://schemas.microsoft.com/office/excel/2006/main">
          <x14:cfRule type="iconSet" priority="8" id="{8AD405A6-8814-4C2C-ACC2-E82930CADD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</xm:sqref>
        </x14:conditionalFormatting>
        <x14:conditionalFormatting xmlns:xm="http://schemas.microsoft.com/office/excel/2006/main">
          <x14:cfRule type="iconSet" priority="9" id="{CCA06524-3491-4EEC-89CD-3F2E300882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10" id="{E430F972-E3A1-4017-975C-81574A59CC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CT1202"/>
  <sheetViews>
    <sheetView showGridLines="0" showRowColHeaders="0" tabSelected="1" topLeftCell="Q38" zoomScale="80" zoomScaleNormal="80" workbookViewId="0">
      <selection activeCell="X53" sqref="X53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30.10937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19.33203125" hidden="1" customWidth="1" outlineLevel="1"/>
    <col min="13" max="13" width="16.88671875" hidden="1" customWidth="1" outlineLevel="1"/>
    <col min="14" max="14" width="11.44140625" hidden="1" customWidth="1" outlineLevel="1"/>
    <col min="15" max="15" width="13.6640625" hidden="1" customWidth="1" outlineLevel="1"/>
    <col min="16" max="16" width="15" hidden="1" customWidth="1" outlineLevel="1"/>
    <col min="17" max="17" width="4.33203125" customWidth="1" collapsed="1"/>
    <col min="18" max="18" width="12.6640625" hidden="1" customWidth="1"/>
    <col min="19" max="19" width="16" bestFit="1" customWidth="1"/>
    <col min="20" max="20" width="46.109375" bestFit="1" customWidth="1"/>
    <col min="21" max="21" width="21" customWidth="1"/>
    <col min="22" max="22" width="25.88671875" bestFit="1" customWidth="1"/>
    <col min="23" max="23" width="21.109375" customWidth="1"/>
    <col min="24" max="24" width="20.109375" customWidth="1"/>
    <col min="25" max="25" width="20" customWidth="1"/>
    <col min="26" max="26" width="54.33203125" customWidth="1"/>
    <col min="27" max="27" width="1.5546875" customWidth="1"/>
    <col min="28" max="28" width="19.5546875" hidden="1" customWidth="1"/>
    <col min="29" max="29" width="18.88671875" hidden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57" t="s">
        <v>0</v>
      </c>
      <c r="B1" s="258"/>
      <c r="C1" s="258"/>
      <c r="D1" s="258"/>
      <c r="E1" s="258"/>
      <c r="F1" s="258"/>
      <c r="G1" s="258"/>
      <c r="H1" s="258"/>
      <c r="I1" s="259"/>
      <c r="S1" s="2" t="s">
        <v>23</v>
      </c>
      <c r="T1" s="32" t="str">
        <f>IF(_epmOfflineCondition_,"2017",_xll.EPMMemberProperty($A$3,C9,"YEAR"))</f>
        <v>2017</v>
      </c>
      <c r="U1" s="16" t="str">
        <f>CONCATENATE($C$9-2,".12")</f>
        <v>2015.12</v>
      </c>
      <c r="V1" s="16" t="str">
        <f>$C$9</f>
        <v>2017</v>
      </c>
      <c r="W1" s="16" t="str">
        <f>CONCATENATE($C$9-1,".06")</f>
        <v>2016.06</v>
      </c>
      <c r="X1" s="16" t="str">
        <f>$C$9</f>
        <v>2017</v>
      </c>
      <c r="Y1" s="17" t="str">
        <f>$C$9</f>
        <v>2017</v>
      </c>
      <c r="AE1"/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15" t="s">
        <v>124</v>
      </c>
      <c r="V2" s="15" t="s">
        <v>21</v>
      </c>
      <c r="W2" s="15" t="s">
        <v>122</v>
      </c>
      <c r="X2" s="15" t="s">
        <v>92</v>
      </c>
      <c r="Y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18" t="s">
        <v>123</v>
      </c>
      <c r="V3" s="18" t="s">
        <v>26</v>
      </c>
      <c r="W3" s="18" t="s">
        <v>123</v>
      </c>
      <c r="X3" s="18" t="str">
        <f>$C$12</f>
        <v>VF</v>
      </c>
      <c r="Y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E038D</v>
      </c>
      <c r="D4" s="26"/>
      <c r="E4" s="137" t="str">
        <f>IF(_epmOfflineCondition_,"E038D",_xll.EPMContextMember($A$3,B4))</f>
        <v>E038D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038</v>
      </c>
      <c r="T4" t="str">
        <f>IF(T1&lt;"2012","DESCRIPCIO_2012","DESCRIPCIO_"&amp;T1)</f>
        <v>DESCRIPCIO_2017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IF(_epmOfflineCondition_,"E038", _xll.EPMOlapMemberO(E6,"[ENTITAT].[PARENTH1].[E038]","E038","","000"))</f>
        <v>E038</v>
      </c>
      <c r="D6" s="8"/>
      <c r="E6" s="139" t="str">
        <f>IF(_epmOfflineCondition_,"E038","E"&amp;_xll.EPMMemberProperty($A$3,C8,"entitat"))</f>
        <v>E038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 t="shared" ref="C7:C12" si="1">E7</f>
        <v>F038D</v>
      </c>
      <c r="D7" s="8"/>
      <c r="E7" s="77" t="str">
        <f>IF(_epmOfflineCondition_,"F038D",_xll.EPMContextMember($A$3,B7))</f>
        <v>F038D</v>
      </c>
      <c r="F7" s="9">
        <f t="shared" si="0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038</v>
      </c>
    </row>
    <row r="8" spans="1:33" hidden="1" outlineLevel="1" x14ac:dyDescent="0.3">
      <c r="A8" s="6"/>
      <c r="B8" s="7" t="s">
        <v>19</v>
      </c>
      <c r="C8" s="24" t="str">
        <f t="shared" si="1"/>
        <v>O038</v>
      </c>
      <c r="D8" s="8"/>
      <c r="E8" s="160" t="str">
        <f>$S$40</f>
        <v>O038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IF(_epmOfflineCondition_,"038",_xll.EPMMemberProperty($A$3,C8,"entitat"))</f>
        <v>038</v>
      </c>
    </row>
    <row r="9" spans="1:33" hidden="1" outlineLevel="1" x14ac:dyDescent="0.3">
      <c r="A9" s="35" t="s">
        <v>35</v>
      </c>
      <c r="B9" s="7" t="s">
        <v>12</v>
      </c>
      <c r="C9" s="143" t="str">
        <f t="shared" si="1"/>
        <v>2017</v>
      </c>
      <c r="D9" s="8" t="str">
        <f>"LEVEL=YEAR;CALC=N;ID="&amp;B30</f>
        <v>LEVEL=YEAR;CALC=N;ID=2017</v>
      </c>
      <c r="E9" s="140" t="str">
        <f>U40</f>
        <v>2017</v>
      </c>
      <c r="F9" s="9">
        <f t="shared" si="0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si="1"/>
        <v>PRDUMMY</v>
      </c>
      <c r="D10" s="8"/>
      <c r="E10" s="138" t="s">
        <v>117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1"/>
        <v>TIPRETOT</v>
      </c>
      <c r="D11" s="8"/>
      <c r="E11" s="138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1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0"/>
        <v>0</v>
      </c>
      <c r="G14" s="29"/>
      <c r="H14" s="29"/>
      <c r="I14" s="13"/>
      <c r="J14" s="13"/>
    </row>
    <row r="15" spans="1:33" hidden="1" outlineLevel="1" x14ac:dyDescent="0.3">
      <c r="C15" s="119" t="str">
        <f>IF(_epmOfflineCondition_,"F038D", _xll.EPMOlapMemberO("[FUNCTIONAL_D].[PARENTH1].[F038D]","","F038D","","000"))</f>
        <v>F038D</v>
      </c>
    </row>
    <row r="16" spans="1:33" hidden="1" outlineLevel="1" x14ac:dyDescent="0.3">
      <c r="C16" s="119" t="str">
        <f>IF(_epmOfflineCondition_,"PRDUMMY", _xll.EPMOlapMemberO("[PROJECTS_D].[PARENTH1].[PRDUMMY]","","PRDUMMY","","000"))</f>
        <v>PRDUMMY</v>
      </c>
    </row>
    <row r="17" spans="1:5" hidden="1" outlineLevel="1" x14ac:dyDescent="0.3"/>
    <row r="18" spans="1:5" hidden="1" outlineLevel="1" x14ac:dyDescent="0.3"/>
    <row r="19" spans="1:5" hidden="1" outlineLevel="1" x14ac:dyDescent="0.3">
      <c r="A19" s="144"/>
      <c r="B19" s="255" t="s">
        <v>103</v>
      </c>
      <c r="C19" s="256"/>
      <c r="D19" s="255"/>
      <c r="E19" s="256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e">
        <f>ADDRESS(SUMPRODUCT(MAX((ROW(Q:Q )*(Q:Q &lt;&gt;"")))),SUMPRODUCT(MAX((COLUMN(48:48 )*(48:48 &lt;&gt;"")))))</f>
        <v>#VALUE!</v>
      </c>
      <c r="D22" s="151">
        <f>SUMPRODUCT(MAX((ROW(Q:Q )*(Q:Q &lt;&gt;""))))</f>
        <v>0</v>
      </c>
      <c r="E22" s="13">
        <f>SUMPRODUCT(MAX((COLUMN(48:48 )*(48:48 &lt;&gt;""))))</f>
        <v>26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e">
        <f>ADDRESS(50,MATCH(A24,$50:$50,0))</f>
        <v>#N/A</v>
      </c>
      <c r="C24" s="156" t="e">
        <f>MATCH(A24,$50:$50,0)</f>
        <v>#N/A</v>
      </c>
    </row>
    <row r="25" spans="1:5" hidden="1" outlineLevel="1" x14ac:dyDescent="0.3">
      <c r="A25" s="154" t="s">
        <v>88</v>
      </c>
      <c r="B25" s="155" t="e">
        <f>ADDRESS(50,MATCH(A25,$50:$50,0))</f>
        <v>#N/A</v>
      </c>
      <c r="C25" s="156" t="e">
        <f>MATCH(A25,$50:$50,0)</f>
        <v>#N/A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9:98" hidden="1" outlineLevel="1" x14ac:dyDescent="0.3"/>
    <row r="34" spans="19:98" hidden="1" outlineLevel="1" x14ac:dyDescent="0.3"/>
    <row r="35" spans="19:98" hidden="1" outlineLevel="1" x14ac:dyDescent="0.3"/>
    <row r="36" spans="19:98" hidden="1" outlineLevel="1" x14ac:dyDescent="0.3"/>
    <row r="37" spans="19:98" hidden="1" outlineLevel="1" x14ac:dyDescent="0.3"/>
    <row r="38" spans="19:98" collapsed="1" x14ac:dyDescent="0.3">
      <c r="S38" t="s">
        <v>100</v>
      </c>
    </row>
    <row r="39" spans="19:98" ht="15.6" x14ac:dyDescent="0.3">
      <c r="S39" s="159">
        <f>IF(F8=0,1,0)</f>
        <v>1</v>
      </c>
      <c r="T39" s="127" t="s">
        <v>96</v>
      </c>
      <c r="U39" s="159">
        <f>IF(F9=0,1,0)</f>
        <v>1</v>
      </c>
      <c r="V39" s="127" t="s">
        <v>97</v>
      </c>
      <c r="W39" s="159">
        <f>IF(F12=0,1,0)</f>
        <v>1</v>
      </c>
      <c r="X39" s="127" t="s">
        <v>25</v>
      </c>
      <c r="Y39" s="126"/>
      <c r="Z39" s="246" t="s">
        <v>99</v>
      </c>
      <c r="AA39" s="264"/>
      <c r="AB39" s="159">
        <f>IF(K12=0,1,0)</f>
        <v>1</v>
      </c>
      <c r="AC39" s="127" t="s">
        <v>25</v>
      </c>
    </row>
    <row r="40" spans="19:98" x14ac:dyDescent="0.3">
      <c r="S40" s="128" t="str">
        <f>IF(_epmOfflineCondition_,"O038",_xll.EPMContextMember($A$3,B8))</f>
        <v>O038</v>
      </c>
      <c r="T40" s="129" t="str">
        <f>IF(_epmOfflineCondition_,"Selectives Metropolitanes",_xll.EPMMemberProperty($A$3,$S$40,$T$4))</f>
        <v>Selectives Metropolitanes</v>
      </c>
      <c r="U40" s="130" t="str">
        <f>IF(_epmOfflineCondition_,"2017",_xll.EPMContextMember($A$3,B9,D9))</f>
        <v>2017</v>
      </c>
      <c r="V40" s="129" t="str">
        <f>IF(_epmOfflineCondition_,"2017",_xll.EPMMemberDesc(U40,$A$3))</f>
        <v>2017</v>
      </c>
      <c r="W40" s="131" t="s">
        <v>132</v>
      </c>
      <c r="X40" s="129" t="str">
        <f>IF(_epmOfflineCondition_,"Pressupost aprovat",_xll.EPMMemberDesc(W40,$A$3))</f>
        <v>Pressupost aprovat</v>
      </c>
      <c r="Y40" s="157" t="str">
        <f>E6</f>
        <v>E038</v>
      </c>
      <c r="Z40" s="265" t="str">
        <f>IF(_epmOfflineCondition_,"Selectives Metropolitanes, SA",_xll.EPMMemberDesc(Y40,$A$3))</f>
        <v>Selectives Metropolitanes, SA</v>
      </c>
      <c r="AA40" s="266"/>
      <c r="AB40" s="157" t="str">
        <f>E12</f>
        <v>VF</v>
      </c>
      <c r="AC40" s="129" t="str">
        <f>IF(_epmOfflineCondition_,"Pressupost aprovat",_xll.EPMMemberDesc(AB40,$A$3))</f>
        <v>Pressupost aprovat</v>
      </c>
    </row>
    <row r="42" spans="19:98" x14ac:dyDescent="0.3">
      <c r="Y42" s="247" t="str">
        <f>IF(F3&lt;&gt;0,"       Realitzi una selecció vàlida","")</f>
        <v/>
      </c>
      <c r="Z42" s="247"/>
      <c r="AA42" s="247"/>
    </row>
    <row r="43" spans="19:98" ht="12" customHeight="1" x14ac:dyDescent="0.3">
      <c r="AE43"/>
      <c r="AG43"/>
    </row>
    <row r="44" spans="19:98" x14ac:dyDescent="0.3">
      <c r="AE44"/>
      <c r="AG44"/>
    </row>
    <row r="45" spans="19:98" ht="15" customHeight="1" x14ac:dyDescent="0.3">
      <c r="S45" s="241" t="s">
        <v>138</v>
      </c>
      <c r="T45" s="242"/>
      <c r="U45" s="165" t="str">
        <f>$U$1</f>
        <v>2015.12</v>
      </c>
      <c r="V45" s="165">
        <f>V1-1</f>
        <v>2016</v>
      </c>
      <c r="W45" s="165" t="str">
        <f>$W$1</f>
        <v>2016.06</v>
      </c>
      <c r="X45" s="260" t="str">
        <f>$X$1</f>
        <v>2017</v>
      </c>
      <c r="Y45" s="261"/>
      <c r="Z45" s="262" t="s">
        <v>87</v>
      </c>
      <c r="AE45"/>
      <c r="AG45"/>
    </row>
    <row r="46" spans="19:98" ht="15.75" customHeight="1" x14ac:dyDescent="0.3">
      <c r="S46" s="243"/>
      <c r="T46" s="244"/>
      <c r="U46" s="165" t="s">
        <v>125</v>
      </c>
      <c r="V46" s="165" t="s">
        <v>29</v>
      </c>
      <c r="W46" s="165" t="s">
        <v>126</v>
      </c>
      <c r="X46" s="165" t="s">
        <v>27</v>
      </c>
      <c r="Y46" s="165" t="s">
        <v>28</v>
      </c>
      <c r="Z46" s="263"/>
      <c r="AE46"/>
      <c r="AG46"/>
    </row>
    <row r="47" spans="19:98" ht="15.75" hidden="1" customHeight="1" x14ac:dyDescent="0.3">
      <c r="S47" s="114" t="str">
        <f>IF(_epmOfflineCondition_,"", _xll.EPMOlapMemberO("[Blank Member]","","","","000"))</f>
        <v/>
      </c>
      <c r="T47" s="114" t="str">
        <f>IF(_epmOfflineCondition_,"", _xll.EPMOlapMemberO("[Blank Member]","","","","000"))</f>
        <v/>
      </c>
      <c r="U47" s="114" t="str">
        <f>IF(_epmOfflineCondition_,"2015.12", _xll.EPMOlapMemberO($U$1,"[PERIODE].[PARENTH1].[2015.12]","2015.12","","000"))</f>
        <v>2015.12</v>
      </c>
      <c r="V47" s="114" t="str">
        <f>IF(_epmOfflineCondition_,"2017", _xll.EPMOlapMemberO($V$1,"[PERIODE].[PARENTH1].[2017]","2017","","000"))</f>
        <v>2017</v>
      </c>
      <c r="W47" s="114" t="str">
        <f>IF(_epmOfflineCondition_,"2016.06", _xll.EPMOlapMemberO($W$1,"[PERIODE].[PARENTH1].[2016.06]","2016.06","","000"))</f>
        <v>2016.06</v>
      </c>
      <c r="X47" s="114" t="str">
        <f>IF(_epmOfflineCondition_,"2017", _xll.EPMOlapMemberO($X$1,"[PERIODE].[PARENTH1].[2017]","2017","","000"))</f>
        <v>2017</v>
      </c>
      <c r="Y47" s="114" t="str">
        <f>IF(_epmOfflineCondition_,"2017", _xll.EPMOlapMemberO($Y$1,"[PERIODE].[PARENTH1].[2017]","2017","","000"))</f>
        <v>2017</v>
      </c>
      <c r="Z47" s="114" t="str">
        <f>IF(_epmOfflineCondition_,"2017", _xll.EPMOlapMemberO($Y$1,"[PERIODE].[PARENTH1].[2017]","2017","","000"))</f>
        <v>2017</v>
      </c>
      <c r="AE47"/>
      <c r="AG47"/>
    </row>
    <row r="48" spans="19:98" ht="15.75" hidden="1" customHeight="1" x14ac:dyDescent="0.3"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4" t="str">
        <f>IF(_epmOfflineCondition_,"TICREDLIQUIDA", _xll.EPMOlapMemberO($U$2,"[TIPUS_DATO].[PARENTH1].[TICREDLIQUIDA]","TICREDLIQUIDA - Liquidat","","000"))</f>
        <v>TICREDLIQUIDA</v>
      </c>
      <c r="V48" s="114" t="str">
        <f>IF(_epmOfflineCondition_,"TICREDINI", _xll.EPMOlapMemberO($V$2,"[TIPUS_DATO].[PARENTH1].[TICREDINI]","TICREDINI - Crèdit Inicial EXERCICI -1","","000"))</f>
        <v>TICREDINI</v>
      </c>
      <c r="W48" s="114" t="str">
        <f>IF(_epmOfflineCondition_,"TICREDOBLIGA", _xll.EPMOlapMemberO($W$2,"[TIPUS_DATO].[PARENTH1].[TICREDOBLIGA]","TICREDOBLIGA - Obligat","","000"))</f>
        <v>TICREDOBLIGA</v>
      </c>
      <c r="X48" s="114" t="str">
        <f>IF(_epmOfflineCondition_,"TIPREMAN", _xll.EPMOlapMemberO($X$2,"[TIPUS_DATO].[PARENTH1].[TIPREMAN]","TIPREMAN - Pressupost manual","","000"))</f>
        <v>TIPREMAN</v>
      </c>
      <c r="Y48" s="114" t="str">
        <f>IF(_epmOfflineCondition_,"TIPRETOT", _xll.EPMOlapMemberO($Y$2,"[TIPUS_DATO].[PARENTH1].[TIPRETOT]","TIPRETOT - Pressupost total","","000"))</f>
        <v>TIPRETOT</v>
      </c>
      <c r="Z48" s="114" t="str">
        <f>IF(_epmOfflineCondition_,"TIPRETOT", _xll.EPMOlapMemberO($Y$2,"[TIPUS_DATO].[PARENTH1].[TIPRETOT]","TIPRETOT - Pressupost total","","000"))</f>
        <v>TIPRETOT</v>
      </c>
      <c r="AE48"/>
      <c r="AG48"/>
      <c r="AK48" s="114"/>
      <c r="AL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</row>
    <row r="49" spans="18:33" hidden="1" x14ac:dyDescent="0.3">
      <c r="R49" s="30" t="s">
        <v>133</v>
      </c>
      <c r="S49" s="114" t="str">
        <f>IF(_epmOfflineCondition_,"ID ECONOMIC", _xll.FPMXLClient.TechnicalCategory.EPMLocalMember("ID ECONOMIC","000","000"))</f>
        <v>ID ECONOMIC</v>
      </c>
      <c r="T49" s="114" t="str">
        <f>IF(_epmOfflineCondition_,"DESC ECONOMIC", _xll.FPMXLClient.TechnicalCategory.EPMLocalMember("DESC ECONOMIC","001","000"))</f>
        <v>DESC ECONOMIC</v>
      </c>
      <c r="U49" s="114" t="str">
        <f>IF(_epmOfflineCondition_,"V1_C", _xll.EPMOlapMemberO($U$3,"[VERSIO].[PARENTH1].[V1_C]","V1_C - Executat","","000"))</f>
        <v>V1_C</v>
      </c>
      <c r="V49" s="114" t="str">
        <f>IF(_epmOfflineCondition_,"VCARG", _xll.EPMOlapMemberO($V$3,"[VERSIO].[PARENTH1].[VCARG]","VCARG - Crédits Inicials i plurianuals EcoFin","","000"))</f>
        <v>VCARG</v>
      </c>
      <c r="W49" s="114" t="str">
        <f>IF(_epmOfflineCondition_,"V1_C", _xll.EPMOlapMemberO($W$3,"[VERSIO].[PARENTH1].[V1_C]","V1_C - Executat","","000"))</f>
        <v>V1_C</v>
      </c>
      <c r="X49" s="114" t="str">
        <f>IF(_epmOfflineCondition_,"VF", _xll.EPMOlapMemberO($X$3,"[VERSIO].[PARENTH1].[VF]","VF - Pressupost aprovat","","000"))</f>
        <v>VF</v>
      </c>
      <c r="Y49" s="114" t="str">
        <f>IF(_epmOfflineCondition_,"VF", _xll.EPMOlapMemberO($Y$3,"[VERSIO].[PARENTH1].[VF]","VF - Pressupost aprovat","","000"))</f>
        <v>VF</v>
      </c>
      <c r="Z49" s="114" t="str">
        <f>IF(_epmOfflineCondition_,"Comentaris", _xll.FPMXLClient.TechnicalCategory.EPMLocalMember("Comentaris","011","000"))</f>
        <v>Comentaris</v>
      </c>
      <c r="AE49"/>
      <c r="AG49"/>
    </row>
    <row r="50" spans="18:33" ht="6" customHeight="1" x14ac:dyDescent="0.3">
      <c r="R50" s="31"/>
      <c r="S50" s="191"/>
      <c r="T50" s="191"/>
      <c r="U50" s="114"/>
      <c r="V50" s="114"/>
      <c r="W50" s="114"/>
      <c r="AE50"/>
      <c r="AG50"/>
    </row>
    <row r="51" spans="18:33" x14ac:dyDescent="0.3">
      <c r="R51" s="206" t="str">
        <f>IF(_epmOfflineCondition_,"E038D1", _xll.EPMOlapMemberO("[ECONOMIC_D].[PARENTH1].[E038D1]","","E038D1","","000"))</f>
        <v>E038D1</v>
      </c>
      <c r="S51" s="203" t="str">
        <f>IF(R51="TOTAL", "TOTAL", IF(R51="ECDUMMY", "", MID(R51, 6, LEN(R51))))</f>
        <v>1</v>
      </c>
      <c r="T51" s="203" t="str">
        <f>IF(_epmOfflineCondition_,"DESPESES DE PERSONAL",IF(R51="TOTAL", "TOTAL", _xll.EPMMemberProperty($A$3, R51, $T$4)))</f>
        <v>DESPESES DE PERSONAL</v>
      </c>
      <c r="U51" s="205"/>
      <c r="V51" s="205"/>
      <c r="W51" s="205"/>
      <c r="X51" s="205">
        <v>1772420.65</v>
      </c>
      <c r="Y51" s="204">
        <v>1772420.65</v>
      </c>
      <c r="Z51" s="204"/>
      <c r="AE51"/>
      <c r="AG51"/>
    </row>
    <row r="52" spans="18:33" x14ac:dyDescent="0.3">
      <c r="R52" s="206" t="str">
        <f>IF(_epmOfflineCondition_,"E038D2", _xll.EPMOlapMemberO("[ECONOMIC_D].[PARENTH1].[E038D2]","","E038D2","","000"))</f>
        <v>E038D2</v>
      </c>
      <c r="S52" s="203" t="str">
        <f t="shared" ref="S52:S53" si="2">IF(R52="TOTAL", "TOTAL", IF(R52="ECDUMMY", "", MID(R52, 6, LEN(R52))))</f>
        <v>2</v>
      </c>
      <c r="T52" s="203" t="str">
        <f>IF(_epmOfflineCondition_,"DESPESES EN BÉNS CORRENTS I SERVEIS",IF(R52="TOTAL", "TOTAL", _xll.EPMMemberProperty($A$3, R52, $T$4)))</f>
        <v>DESPESES EN BÉNS CORRENTS I SERVEIS</v>
      </c>
      <c r="U52" s="205"/>
      <c r="V52" s="205"/>
      <c r="W52" s="205"/>
      <c r="X52" s="205">
        <v>5801068.96</v>
      </c>
      <c r="Y52" s="204">
        <v>5801068.96</v>
      </c>
      <c r="Z52" s="204"/>
      <c r="AE52"/>
      <c r="AG52"/>
    </row>
    <row r="53" spans="18:33" x14ac:dyDescent="0.3">
      <c r="R53" s="114" t="str">
        <f>IF(_epmOfflineCondition_,"TOTAL", _xll.FPMXLClient.TechnicalCategory.EPMLocalMember("TOTAL","012","000"))</f>
        <v>TOTAL</v>
      </c>
      <c r="S53" s="192" t="str">
        <f t="shared" si="2"/>
        <v>TOTAL</v>
      </c>
      <c r="T53" s="192" t="str">
        <f>IF(_epmOfflineCondition_,"TOTAL",IF(R53="TOTAL", "TOTAL", _xll.EPMMemberProperty($A$3, R53, $T$4)))</f>
        <v>TOTAL</v>
      </c>
      <c r="U53" s="192">
        <f t="shared" ref="U53:Y53" si="3">SUM(U51:U52)</f>
        <v>0</v>
      </c>
      <c r="V53" s="192">
        <f t="shared" si="3"/>
        <v>0</v>
      </c>
      <c r="W53" s="192">
        <f t="shared" si="3"/>
        <v>0</v>
      </c>
      <c r="X53" s="192">
        <f t="shared" si="3"/>
        <v>7573489.6099999994</v>
      </c>
      <c r="Y53" s="192">
        <f t="shared" si="3"/>
        <v>7573489.6099999994</v>
      </c>
      <c r="Z53" s="192"/>
      <c r="AE53"/>
      <c r="AG53"/>
    </row>
    <row r="54" spans="18:33" x14ac:dyDescent="0.3">
      <c r="AE54"/>
      <c r="AG54"/>
    </row>
    <row r="55" spans="18:33" x14ac:dyDescent="0.3">
      <c r="AE55"/>
      <c r="AG55"/>
    </row>
    <row r="56" spans="18:33" x14ac:dyDescent="0.3">
      <c r="AE56"/>
      <c r="AG56"/>
    </row>
    <row r="57" spans="18:33" x14ac:dyDescent="0.3">
      <c r="AE57"/>
      <c r="AG57"/>
    </row>
    <row r="58" spans="18:33" x14ac:dyDescent="0.3">
      <c r="AE58"/>
      <c r="AG58"/>
    </row>
    <row r="59" spans="18:33" x14ac:dyDescent="0.3">
      <c r="AE59"/>
      <c r="AG59"/>
    </row>
    <row r="60" spans="18:33" x14ac:dyDescent="0.3">
      <c r="AE60"/>
      <c r="AG60"/>
    </row>
    <row r="61" spans="18:33" x14ac:dyDescent="0.3">
      <c r="AE61"/>
      <c r="AG61"/>
    </row>
    <row r="62" spans="18:33" x14ac:dyDescent="0.3">
      <c r="AE62"/>
      <c r="AG62"/>
    </row>
    <row r="63" spans="18:33" x14ac:dyDescent="0.3">
      <c r="AE63"/>
      <c r="AG63"/>
    </row>
    <row r="64" spans="18:33" x14ac:dyDescent="0.3">
      <c r="AE64"/>
      <c r="AG64"/>
    </row>
    <row r="65" spans="27:33" x14ac:dyDescent="0.3">
      <c r="AA65" s="168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A71" s="168"/>
    </row>
    <row r="72" spans="27:33" x14ac:dyDescent="0.3">
      <c r="AA72" s="168"/>
    </row>
    <row r="73" spans="27:33" x14ac:dyDescent="0.3">
      <c r="AA73" s="168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E77"/>
      <c r="AG77"/>
    </row>
    <row r="78" spans="27:33" x14ac:dyDescent="0.3">
      <c r="AA78" s="16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  <row r="1197" spans="27:27" x14ac:dyDescent="0.3">
      <c r="AA1197" s="168"/>
    </row>
    <row r="1198" spans="27:27" x14ac:dyDescent="0.3">
      <c r="AA1198" s="168"/>
    </row>
    <row r="1199" spans="27:27" x14ac:dyDescent="0.3">
      <c r="AA1199" s="168"/>
    </row>
    <row r="1200" spans="27:27" x14ac:dyDescent="0.3">
      <c r="AA1200" s="168"/>
    </row>
    <row r="1201" spans="27:27" x14ac:dyDescent="0.3">
      <c r="AA1201" s="168"/>
    </row>
    <row r="1202" spans="27:27" x14ac:dyDescent="0.3">
      <c r="AA1202" s="168"/>
    </row>
  </sheetData>
  <sheetProtection password="BC6F" sheet="1" objects="1" scenarios="1"/>
  <mergeCells count="9">
    <mergeCell ref="S45:T46"/>
    <mergeCell ref="X45:Y45"/>
    <mergeCell ref="Z45:Z46"/>
    <mergeCell ref="A1:I1"/>
    <mergeCell ref="B19:C19"/>
    <mergeCell ref="D19:E19"/>
    <mergeCell ref="Z39:AA39"/>
    <mergeCell ref="Z40:AA40"/>
    <mergeCell ref="Y42:AA42"/>
  </mergeCells>
  <conditionalFormatting sqref="S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W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conditionalFormatting sqref="AB39">
    <cfRule type="iconSet" priority="1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50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50" r:id="rId4" name="FPMExcelClientSheetOptionstb1"/>
      </mc:Fallback>
    </mc:AlternateContent>
    <mc:AlternateContent xmlns:mc="http://schemas.openxmlformats.org/markup-compatibility/2006">
      <mc:Choice Requires="x14">
        <control shapeId="6149" r:id="rId6" name="ReportSubmitManagerControl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9" r:id="rId6" name="ReportSubmitManagerControltb1"/>
      </mc:Fallback>
    </mc:AlternateContent>
    <mc:AlternateContent xmlns:mc="http://schemas.openxmlformats.org/markup-compatibility/2006">
      <mc:Choice Requires="x14">
        <control shapeId="6148" r:id="rId8" name="AnalyzerDynReport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8" r:id="rId8" name="AnalyzerDynReport000tb1"/>
      </mc:Fallback>
    </mc:AlternateContent>
    <mc:AlternateContent xmlns:mc="http://schemas.openxmlformats.org/markup-compatibility/2006">
      <mc:Choice Requires="x14">
        <control shapeId="6147" r:id="rId10" name="ConnectionDescriptorsInfo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7" r:id="rId10" name="ConnectionDescriptorsInfo000tb1"/>
      </mc:Fallback>
    </mc:AlternateContent>
    <mc:AlternateContent xmlns:mc="http://schemas.openxmlformats.org/markup-compatibility/2006">
      <mc:Choice Requires="x14">
        <control shapeId="6146" r:id="rId12" name="MultipleReportManagerInfo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6" r:id="rId12" name="MultipleReportManagerInfotb1"/>
      </mc:Fallback>
    </mc:AlternateContent>
    <mc:AlternateContent xmlns:mc="http://schemas.openxmlformats.org/markup-compatibility/2006">
      <mc:Choice Requires="x14">
        <control shapeId="6145" r:id="rId14" name="ConnectionDescriptorsInfo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5" r:id="rId14" name="ConnectionDescriptorsInfo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0ED8C65-B0E7-4941-8C5A-A94952D316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S39:T39</xm:sqref>
        </x14:conditionalFormatting>
        <x14:conditionalFormatting xmlns:xm="http://schemas.microsoft.com/office/excel/2006/main">
          <x14:cfRule type="iconSet" priority="7" id="{CD98898D-38EE-45A8-A5C0-28FDD9E0596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8" id="{F7B674F5-CB8F-4074-BDBD-DC2B9275EBD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  <x14:conditionalFormatting xmlns:xm="http://schemas.microsoft.com/office/excel/2006/main">
          <x14:cfRule type="iconSet" priority="9" id="{678300F0-5F9C-4D13-8860-9652FDC5142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  <x14:conditionalFormatting xmlns:xm="http://schemas.microsoft.com/office/excel/2006/main">
          <x14:cfRule type="iconSet" priority="2" id="{9A2DFE44-AB75-4CCF-BA46-2B9677F3AF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AB39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Z208"/>
  <sheetViews>
    <sheetView showGridLines="0" topLeftCell="A4" zoomScale="85" zoomScaleNormal="85" workbookViewId="0">
      <selection activeCell="B52" sqref="B52:L52"/>
    </sheetView>
  </sheetViews>
  <sheetFormatPr baseColWidth="10" defaultColWidth="11.44140625" defaultRowHeight="13.8" x14ac:dyDescent="0.25"/>
  <cols>
    <col min="1" max="1" width="1.6640625" style="104" customWidth="1"/>
    <col min="2" max="2" width="12.6640625" style="104" customWidth="1"/>
    <col min="3" max="3" width="15.6640625" style="104" customWidth="1"/>
    <col min="4" max="4" width="64.6640625" style="104" customWidth="1"/>
    <col min="5" max="5" width="3.33203125" style="104" customWidth="1"/>
    <col min="6" max="6" width="15.44140625" style="104" bestFit="1" customWidth="1"/>
    <col min="7" max="7" width="3.33203125" style="104" customWidth="1"/>
    <col min="8" max="8" width="30.6640625" style="104" customWidth="1"/>
    <col min="9" max="9" width="3.33203125" style="104" customWidth="1"/>
    <col min="10" max="10" width="14.33203125" style="104" customWidth="1"/>
    <col min="11" max="11" width="3.33203125" style="104" customWidth="1"/>
    <col min="12" max="12" width="36.6640625" style="104" customWidth="1"/>
    <col min="13" max="13" width="2.33203125" style="104" customWidth="1"/>
    <col min="14" max="14" width="8.6640625" style="104" customWidth="1"/>
    <col min="15" max="15" width="90.6640625" style="104" customWidth="1"/>
    <col min="16" max="25" width="11.44140625" style="104"/>
    <col min="26" max="26" width="21.109375" style="104" bestFit="1" customWidth="1"/>
    <col min="27" max="16384" width="11.44140625" style="104"/>
  </cols>
  <sheetData>
    <row r="1" spans="1:26" ht="42" customHeight="1" x14ac:dyDescent="0.25">
      <c r="A1" s="105"/>
      <c r="B1" s="234" t="s">
        <v>38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8">
        <v>1</v>
      </c>
      <c r="Z1" s="38" t="b">
        <v>0</v>
      </c>
    </row>
    <row r="2" spans="1:26" ht="15.7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26" ht="15.75" customHeight="1" x14ac:dyDescent="0.25">
      <c r="A3" s="105"/>
      <c r="B3" s="41" t="s">
        <v>39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26" ht="18" customHeight="1" thickBo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26" ht="28.35" customHeight="1" x14ac:dyDescent="0.25">
      <c r="A5" s="105"/>
      <c r="B5" s="235" t="s">
        <v>40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71" t="s">
        <v>63</v>
      </c>
    </row>
    <row r="6" spans="1:26" ht="28.35" customHeight="1" x14ac:dyDescent="0.25">
      <c r="A6" s="105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72" t="s">
        <v>64</v>
      </c>
    </row>
    <row r="7" spans="1:26" ht="21.75" customHeight="1" x14ac:dyDescent="0.25">
      <c r="A7" s="105"/>
      <c r="B7" s="220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111"/>
      <c r="O7" s="207" t="s">
        <v>66</v>
      </c>
    </row>
    <row r="8" spans="1:26" ht="18" customHeight="1" x14ac:dyDescent="0.25">
      <c r="A8" s="105"/>
      <c r="B8" s="221"/>
      <c r="C8" s="51"/>
      <c r="D8" s="51"/>
      <c r="E8" s="51"/>
      <c r="F8" s="51"/>
      <c r="G8" s="51"/>
      <c r="H8" s="51"/>
      <c r="I8" s="51"/>
      <c r="J8" s="51"/>
      <c r="K8" s="51"/>
      <c r="L8" s="111"/>
      <c r="O8" s="207"/>
    </row>
    <row r="9" spans="1:26" ht="17.100000000000001" customHeight="1" x14ac:dyDescent="0.25">
      <c r="A9" s="105"/>
      <c r="B9" s="221"/>
      <c r="C9" s="43"/>
      <c r="D9" s="106"/>
      <c r="E9" s="211" t="s">
        <v>41</v>
      </c>
      <c r="F9" s="212"/>
      <c r="G9" s="213"/>
      <c r="H9" s="42" t="s">
        <v>42</v>
      </c>
      <c r="I9" s="211" t="s">
        <v>43</v>
      </c>
      <c r="J9" s="212"/>
      <c r="K9" s="213"/>
      <c r="L9" s="53" t="s">
        <v>42</v>
      </c>
      <c r="O9" s="207"/>
    </row>
    <row r="10" spans="1:26" ht="5.0999999999999996" customHeight="1" x14ac:dyDescent="0.25">
      <c r="A10" s="105"/>
      <c r="B10" s="221"/>
      <c r="C10" s="208"/>
      <c r="D10" s="51"/>
      <c r="E10" s="112"/>
      <c r="F10" s="112"/>
      <c r="G10" s="112"/>
      <c r="H10" s="47"/>
      <c r="I10" s="112"/>
      <c r="J10" s="112"/>
      <c r="K10" s="112"/>
      <c r="L10" s="111"/>
      <c r="O10" s="207"/>
    </row>
    <row r="11" spans="1:26" ht="15.75" customHeight="1" x14ac:dyDescent="0.25">
      <c r="A11" s="105"/>
      <c r="B11" s="221"/>
      <c r="C11" s="209"/>
      <c r="D11" s="185" t="s">
        <v>45</v>
      </c>
      <c r="E11" s="112"/>
      <c r="F11" s="90">
        <v>10000</v>
      </c>
      <c r="G11" s="112"/>
      <c r="H11" s="189" t="s">
        <v>46</v>
      </c>
      <c r="I11" s="112"/>
      <c r="J11" s="114" t="s">
        <v>47</v>
      </c>
      <c r="K11" s="112"/>
      <c r="L11" s="115" t="s">
        <v>46</v>
      </c>
      <c r="O11" s="207"/>
    </row>
    <row r="12" spans="1:26" ht="5.0999999999999996" customHeight="1" x14ac:dyDescent="0.25">
      <c r="A12" s="105"/>
      <c r="B12" s="221"/>
      <c r="C12" s="210"/>
      <c r="D12" s="187"/>
      <c r="E12" s="107"/>
      <c r="F12" s="107"/>
      <c r="G12" s="107"/>
      <c r="H12" s="106"/>
      <c r="I12" s="107"/>
      <c r="J12" s="107"/>
      <c r="K12" s="107"/>
      <c r="L12" s="188"/>
      <c r="O12" s="207"/>
    </row>
    <row r="13" spans="1:26" ht="5.0999999999999996" customHeight="1" x14ac:dyDescent="0.25">
      <c r="A13" s="105"/>
      <c r="B13" s="221"/>
      <c r="C13" s="209"/>
      <c r="D13" s="51"/>
      <c r="E13" s="112"/>
      <c r="F13" s="112"/>
      <c r="G13" s="112"/>
      <c r="H13" s="109"/>
      <c r="I13" s="112"/>
      <c r="J13" s="112"/>
      <c r="K13" s="112"/>
      <c r="L13" s="111"/>
      <c r="O13" s="207"/>
    </row>
    <row r="14" spans="1:26" ht="15.75" customHeight="1" x14ac:dyDescent="0.25">
      <c r="A14" s="105"/>
      <c r="B14" s="221"/>
      <c r="C14" s="209"/>
      <c r="D14" s="185" t="s">
        <v>48</v>
      </c>
      <c r="E14" s="112"/>
      <c r="F14" s="56">
        <v>10000</v>
      </c>
      <c r="G14" s="112"/>
      <c r="H14" s="189" t="s">
        <v>46</v>
      </c>
      <c r="I14" s="112"/>
      <c r="J14" s="114" t="s">
        <v>47</v>
      </c>
      <c r="K14" s="112"/>
      <c r="L14" s="115" t="s">
        <v>46</v>
      </c>
      <c r="O14" s="207"/>
    </row>
    <row r="15" spans="1:26" ht="5.0999999999999996" customHeight="1" x14ac:dyDescent="0.25">
      <c r="A15" s="105"/>
      <c r="B15" s="221"/>
      <c r="C15" s="210"/>
      <c r="D15" s="187"/>
      <c r="E15" s="107"/>
      <c r="F15" s="107"/>
      <c r="G15" s="107"/>
      <c r="H15" s="106"/>
      <c r="I15" s="107"/>
      <c r="J15" s="107"/>
      <c r="K15" s="107"/>
      <c r="L15" s="188"/>
      <c r="O15" s="207"/>
    </row>
    <row r="16" spans="1:26" ht="11.1" customHeight="1" x14ac:dyDescent="0.25">
      <c r="A16" s="105"/>
      <c r="B16" s="221"/>
      <c r="C16" s="209"/>
      <c r="D16" s="233" t="s">
        <v>49</v>
      </c>
      <c r="E16" s="112"/>
      <c r="F16" s="112"/>
      <c r="G16" s="112"/>
      <c r="H16" s="109"/>
      <c r="I16" s="112"/>
      <c r="J16" s="112"/>
      <c r="K16" s="112"/>
      <c r="L16" s="111"/>
      <c r="O16" s="207"/>
    </row>
    <row r="17" spans="1:15" ht="11.1" customHeight="1" x14ac:dyDescent="0.25">
      <c r="A17" s="105"/>
      <c r="B17" s="221"/>
      <c r="C17" s="209"/>
      <c r="D17" s="233"/>
      <c r="E17" s="112"/>
      <c r="F17" s="112"/>
      <c r="G17" s="112"/>
      <c r="H17" s="109"/>
      <c r="I17" s="112"/>
      <c r="J17" s="112"/>
      <c r="K17" s="112"/>
      <c r="L17" s="111"/>
      <c r="O17" s="207"/>
    </row>
    <row r="18" spans="1:15" ht="15.75" customHeight="1" x14ac:dyDescent="0.25">
      <c r="A18" s="105"/>
      <c r="B18" s="221"/>
      <c r="C18" s="184"/>
      <c r="D18" s="60" t="str">
        <f>IF(Y1=2, "Nivel 1", IF(Z1=TRUE, IF(A26-1=0, "Nivel inferior","Nivel inferior -"&amp;(A26-1)), "Nivel 1"))</f>
        <v>Nivel 1</v>
      </c>
      <c r="E18" s="112"/>
      <c r="F18" s="56">
        <v>10000</v>
      </c>
      <c r="G18" s="112"/>
      <c r="H18" s="189" t="s">
        <v>46</v>
      </c>
      <c r="I18" s="112"/>
      <c r="J18" s="114" t="s">
        <v>47</v>
      </c>
      <c r="K18" s="112"/>
      <c r="L18" s="115" t="s">
        <v>46</v>
      </c>
      <c r="O18" s="207"/>
    </row>
    <row r="19" spans="1:15" ht="5.0999999999999996" customHeight="1" x14ac:dyDescent="0.25">
      <c r="A19" s="105"/>
      <c r="B19" s="221"/>
      <c r="C19" s="184"/>
      <c r="D19" s="187"/>
      <c r="E19" s="107"/>
      <c r="F19" s="107"/>
      <c r="G19" s="107"/>
      <c r="H19" s="106"/>
      <c r="I19" s="107"/>
      <c r="J19" s="107"/>
      <c r="K19" s="107"/>
      <c r="L19" s="188"/>
      <c r="O19" s="207"/>
    </row>
    <row r="20" spans="1:15" ht="5.0999999999999996" customHeight="1" x14ac:dyDescent="0.3">
      <c r="A20" s="105"/>
      <c r="B20" s="221"/>
      <c r="C20" s="184"/>
      <c r="D20" s="51"/>
      <c r="E20" s="112"/>
      <c r="F20" s="112"/>
      <c r="G20" s="112"/>
      <c r="H20" s="109"/>
      <c r="I20" s="112"/>
      <c r="J20" s="112"/>
      <c r="K20" s="112"/>
      <c r="L20" s="111"/>
      <c r="O20" s="73"/>
    </row>
    <row r="21" spans="1:15" ht="15.75" customHeight="1" x14ac:dyDescent="0.25">
      <c r="A21" s="105"/>
      <c r="B21" s="221"/>
      <c r="C21" s="184"/>
      <c r="D21" s="61" t="str">
        <f>IF(Y1=2, "Nivel 2", IF(Z1=TRUE, IF(A26-2=0, "Nivel inferior","Nivel inferior -"&amp;(A26-2)), "Nivel 2"))</f>
        <v>Nivel 2</v>
      </c>
      <c r="E21" s="112"/>
      <c r="F21" s="56">
        <v>10000</v>
      </c>
      <c r="G21" s="112"/>
      <c r="H21" s="189" t="s">
        <v>46</v>
      </c>
      <c r="I21" s="112"/>
      <c r="J21" s="114" t="s">
        <v>47</v>
      </c>
      <c r="K21" s="112"/>
      <c r="L21" s="115" t="s">
        <v>46</v>
      </c>
      <c r="O21" s="74" t="s">
        <v>67</v>
      </c>
    </row>
    <row r="22" spans="1:15" ht="5.0999999999999996" customHeight="1" x14ac:dyDescent="0.25">
      <c r="A22" s="105"/>
      <c r="B22" s="221"/>
      <c r="C22" s="184"/>
      <c r="D22" s="187"/>
      <c r="E22" s="107"/>
      <c r="F22" s="107"/>
      <c r="G22" s="107"/>
      <c r="H22" s="106"/>
      <c r="I22" s="107"/>
      <c r="J22" s="107"/>
      <c r="K22" s="107"/>
      <c r="L22" s="188"/>
      <c r="O22" s="207" t="s">
        <v>68</v>
      </c>
    </row>
    <row r="23" spans="1:15" ht="5.0999999999999996" customHeight="1" x14ac:dyDescent="0.25">
      <c r="A23" s="105"/>
      <c r="B23" s="221"/>
      <c r="C23" s="184"/>
      <c r="D23" s="51"/>
      <c r="E23" s="112"/>
      <c r="F23" s="112"/>
      <c r="G23" s="112"/>
      <c r="H23" s="109"/>
      <c r="I23" s="112"/>
      <c r="J23" s="112"/>
      <c r="K23" s="112"/>
      <c r="L23" s="111"/>
      <c r="O23" s="207"/>
    </row>
    <row r="24" spans="1:15" ht="15.75" customHeight="1" x14ac:dyDescent="0.25">
      <c r="A24" s="105"/>
      <c r="B24" s="221"/>
      <c r="C24" s="184"/>
      <c r="D24" s="62" t="str">
        <f>IF(Y1=2, "Nivel 3", IF(Z1=TRUE, IF(A26-3=0, "Nivel inferior","Nivel inferior -"&amp;(A26-3)), "Nivel 3"))</f>
        <v>Nivel 3</v>
      </c>
      <c r="E24" s="112"/>
      <c r="F24" s="56">
        <v>10000</v>
      </c>
      <c r="G24" s="112"/>
      <c r="H24" s="189" t="s">
        <v>46</v>
      </c>
      <c r="I24" s="112"/>
      <c r="J24" s="114" t="s">
        <v>47</v>
      </c>
      <c r="K24" s="112"/>
      <c r="L24" s="115" t="s">
        <v>46</v>
      </c>
      <c r="O24" s="207"/>
    </row>
    <row r="25" spans="1:15" ht="5.0999999999999996" customHeight="1" x14ac:dyDescent="0.25">
      <c r="A25" s="105"/>
      <c r="B25" s="221"/>
      <c r="C25" s="184"/>
      <c r="D25" s="187"/>
      <c r="E25" s="107"/>
      <c r="F25" s="107"/>
      <c r="G25" s="107"/>
      <c r="H25" s="106"/>
      <c r="I25" s="107"/>
      <c r="J25" s="107"/>
      <c r="K25" s="107"/>
      <c r="L25" s="188"/>
      <c r="O25" s="207"/>
    </row>
    <row r="26" spans="1:15" ht="21.9" customHeight="1" x14ac:dyDescent="0.25">
      <c r="A26" s="105">
        <v>3</v>
      </c>
      <c r="B26" s="221"/>
      <c r="C26" s="184"/>
      <c r="D26" s="51"/>
      <c r="E26" s="51"/>
      <c r="F26" s="51"/>
      <c r="G26" s="51"/>
      <c r="H26" s="51"/>
      <c r="I26" s="51"/>
      <c r="J26" s="51"/>
      <c r="K26" s="51"/>
      <c r="L26" s="111"/>
      <c r="O26" s="207"/>
    </row>
    <row r="27" spans="1:15" ht="5.0999999999999996" customHeight="1" thickBot="1" x14ac:dyDescent="0.3">
      <c r="A27" s="105"/>
      <c r="B27" s="228"/>
      <c r="C27" s="190"/>
      <c r="D27" s="64"/>
      <c r="E27" s="64"/>
      <c r="F27" s="64"/>
      <c r="G27" s="64"/>
      <c r="H27" s="64"/>
      <c r="I27" s="64"/>
      <c r="J27" s="64"/>
      <c r="K27" s="64"/>
      <c r="L27" s="65"/>
      <c r="O27" s="207"/>
    </row>
    <row r="28" spans="1:15" ht="21.75" customHeight="1" x14ac:dyDescent="0.25">
      <c r="A28" s="105"/>
      <c r="B28" s="232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07"/>
    </row>
    <row r="29" spans="1:15" ht="18" customHeight="1" x14ac:dyDescent="0.25">
      <c r="A29" s="105"/>
      <c r="B29" s="221"/>
      <c r="C29" s="51"/>
      <c r="D29" s="51"/>
      <c r="E29" s="51"/>
      <c r="F29" s="51"/>
      <c r="G29" s="51"/>
      <c r="H29" s="51"/>
      <c r="I29" s="51"/>
      <c r="J29" s="51"/>
      <c r="K29" s="51"/>
      <c r="L29" s="111"/>
      <c r="O29" s="207"/>
    </row>
    <row r="30" spans="1:15" ht="17.100000000000001" customHeight="1" x14ac:dyDescent="0.3">
      <c r="A30" s="105"/>
      <c r="B30" s="221"/>
      <c r="C30" s="43"/>
      <c r="D30" s="106"/>
      <c r="E30" s="211" t="s">
        <v>41</v>
      </c>
      <c r="F30" s="212"/>
      <c r="G30" s="213"/>
      <c r="H30" s="42" t="s">
        <v>42</v>
      </c>
      <c r="I30" s="211" t="s">
        <v>43</v>
      </c>
      <c r="J30" s="212"/>
      <c r="K30" s="213"/>
      <c r="L30" s="53" t="s">
        <v>42</v>
      </c>
      <c r="O30" s="73"/>
    </row>
    <row r="31" spans="1:15" ht="5.0999999999999996" customHeight="1" x14ac:dyDescent="0.3">
      <c r="A31" s="105"/>
      <c r="B31" s="221"/>
      <c r="C31" s="208"/>
      <c r="D31" s="51"/>
      <c r="E31" s="112"/>
      <c r="F31" s="112"/>
      <c r="G31" s="112"/>
      <c r="H31" s="47"/>
      <c r="I31" s="112"/>
      <c r="J31" s="112"/>
      <c r="K31" s="112"/>
      <c r="L31" s="111"/>
      <c r="O31" s="73"/>
    </row>
    <row r="32" spans="1:15" ht="15.75" customHeight="1" x14ac:dyDescent="0.25">
      <c r="A32" s="105"/>
      <c r="B32" s="221"/>
      <c r="C32" s="209"/>
      <c r="D32" s="185" t="s">
        <v>45</v>
      </c>
      <c r="E32" s="112"/>
      <c r="F32" s="56">
        <v>10000</v>
      </c>
      <c r="G32" s="112"/>
      <c r="H32" s="189" t="s">
        <v>46</v>
      </c>
      <c r="I32" s="112"/>
      <c r="J32" s="114" t="s">
        <v>47</v>
      </c>
      <c r="K32" s="112"/>
      <c r="L32" s="115" t="s">
        <v>46</v>
      </c>
      <c r="O32" s="75" t="s">
        <v>65</v>
      </c>
    </row>
    <row r="33" spans="1:15" ht="5.0999999999999996" customHeight="1" x14ac:dyDescent="0.25">
      <c r="A33" s="105"/>
      <c r="B33" s="221"/>
      <c r="C33" s="210"/>
      <c r="D33" s="187"/>
      <c r="E33" s="107"/>
      <c r="F33" s="107"/>
      <c r="G33" s="107"/>
      <c r="H33" s="106"/>
      <c r="I33" s="107"/>
      <c r="J33" s="107"/>
      <c r="K33" s="107"/>
      <c r="L33" s="188"/>
      <c r="O33" s="207" t="s">
        <v>69</v>
      </c>
    </row>
    <row r="34" spans="1:15" ht="5.0999999999999996" customHeight="1" x14ac:dyDescent="0.25">
      <c r="A34" s="105"/>
      <c r="B34" s="221"/>
      <c r="C34" s="209"/>
      <c r="D34" s="51"/>
      <c r="E34" s="112"/>
      <c r="F34" s="112"/>
      <c r="G34" s="112"/>
      <c r="H34" s="109"/>
      <c r="I34" s="112"/>
      <c r="J34" s="112"/>
      <c r="K34" s="112"/>
      <c r="L34" s="111"/>
      <c r="O34" s="207"/>
    </row>
    <row r="35" spans="1:15" ht="15.75" customHeight="1" x14ac:dyDescent="0.25">
      <c r="A35" s="105"/>
      <c r="B35" s="221"/>
      <c r="C35" s="209"/>
      <c r="D35" s="185" t="s">
        <v>48</v>
      </c>
      <c r="E35" s="112"/>
      <c r="F35" s="56">
        <v>10000</v>
      </c>
      <c r="G35" s="112"/>
      <c r="H35" s="189" t="s">
        <v>46</v>
      </c>
      <c r="I35" s="112"/>
      <c r="J35" s="114" t="s">
        <v>47</v>
      </c>
      <c r="K35" s="112"/>
      <c r="L35" s="115" t="s">
        <v>46</v>
      </c>
      <c r="O35" s="207"/>
    </row>
    <row r="36" spans="1:15" ht="5.0999999999999996" customHeight="1" x14ac:dyDescent="0.25">
      <c r="A36" s="105"/>
      <c r="B36" s="221"/>
      <c r="C36" s="210"/>
      <c r="D36" s="187"/>
      <c r="E36" s="107"/>
      <c r="F36" s="107"/>
      <c r="G36" s="107"/>
      <c r="H36" s="106"/>
      <c r="I36" s="107"/>
      <c r="J36" s="107"/>
      <c r="K36" s="107"/>
      <c r="L36" s="188"/>
      <c r="O36" s="207"/>
    </row>
    <row r="37" spans="1:15" ht="11.1" customHeight="1" x14ac:dyDescent="0.25">
      <c r="A37" s="105"/>
      <c r="B37" s="221"/>
      <c r="C37" s="209"/>
      <c r="D37" s="233" t="s">
        <v>49</v>
      </c>
      <c r="E37" s="112"/>
      <c r="F37" s="112"/>
      <c r="G37" s="112"/>
      <c r="H37" s="109"/>
      <c r="I37" s="112"/>
      <c r="J37" s="112"/>
      <c r="K37" s="112"/>
      <c r="L37" s="111"/>
      <c r="O37" s="207"/>
    </row>
    <row r="38" spans="1:15" ht="11.1" customHeight="1" x14ac:dyDescent="0.25">
      <c r="A38" s="105"/>
      <c r="B38" s="221"/>
      <c r="C38" s="209"/>
      <c r="D38" s="233"/>
      <c r="E38" s="112"/>
      <c r="F38" s="112"/>
      <c r="G38" s="112"/>
      <c r="H38" s="109"/>
      <c r="I38" s="112"/>
      <c r="J38" s="112"/>
      <c r="K38" s="112"/>
      <c r="L38" s="111"/>
      <c r="O38" s="207"/>
    </row>
    <row r="39" spans="1:15" ht="15.75" customHeight="1" x14ac:dyDescent="0.25">
      <c r="A39" s="105"/>
      <c r="B39" s="221"/>
      <c r="C39" s="184"/>
      <c r="D39" s="60" t="str">
        <f>IF(Y1=2, "Nivel 1", IF(Z1=TRUE, IF(A47-1=0, "Nivel inferior","Nivel inferior -"&amp;(A47-1)), "Nivel 1"))</f>
        <v>Nivel 1</v>
      </c>
      <c r="E39" s="112"/>
      <c r="F39" s="56">
        <v>10000</v>
      </c>
      <c r="G39" s="112"/>
      <c r="H39" s="189" t="s">
        <v>46</v>
      </c>
      <c r="I39" s="112"/>
      <c r="J39" s="114" t="s">
        <v>47</v>
      </c>
      <c r="K39" s="112"/>
      <c r="L39" s="115" t="s">
        <v>46</v>
      </c>
      <c r="O39" s="207"/>
    </row>
    <row r="40" spans="1:15" ht="5.0999999999999996" customHeight="1" x14ac:dyDescent="0.3">
      <c r="A40" s="105"/>
      <c r="B40" s="221"/>
      <c r="C40" s="184"/>
      <c r="D40" s="187"/>
      <c r="E40" s="107"/>
      <c r="F40" s="107"/>
      <c r="G40" s="107"/>
      <c r="H40" s="106"/>
      <c r="I40" s="107"/>
      <c r="J40" s="107"/>
      <c r="K40" s="107"/>
      <c r="L40" s="188"/>
      <c r="O40" s="76"/>
    </row>
    <row r="41" spans="1:15" ht="5.0999999999999996" customHeight="1" x14ac:dyDescent="0.25">
      <c r="A41" s="105"/>
      <c r="B41" s="221"/>
      <c r="C41" s="184"/>
      <c r="D41" s="51"/>
      <c r="E41" s="112"/>
      <c r="F41" s="112"/>
      <c r="G41" s="112"/>
      <c r="H41" s="109"/>
      <c r="I41" s="112"/>
      <c r="J41" s="112"/>
      <c r="K41" s="112"/>
      <c r="L41" s="111"/>
    </row>
    <row r="42" spans="1:15" ht="15.75" customHeight="1" x14ac:dyDescent="0.25">
      <c r="A42" s="105"/>
      <c r="B42" s="221"/>
      <c r="C42" s="184"/>
      <c r="D42" s="61" t="str">
        <f>IF(Y1=2, "Nivel 2", IF(Z1=TRUE, IF(A47-2=0, "Nivel inferior","Nivel inferior -"&amp;(A47-2)), "Nivel 2"))</f>
        <v>Nivel 2</v>
      </c>
      <c r="E42" s="112"/>
      <c r="F42" s="56">
        <v>10000</v>
      </c>
      <c r="G42" s="112"/>
      <c r="H42" s="189" t="s">
        <v>46</v>
      </c>
      <c r="I42" s="112"/>
      <c r="J42" s="114" t="s">
        <v>47</v>
      </c>
      <c r="K42" s="112"/>
      <c r="L42" s="115" t="s">
        <v>46</v>
      </c>
    </row>
    <row r="43" spans="1:15" ht="5.0999999999999996" customHeight="1" x14ac:dyDescent="0.25">
      <c r="A43" s="105"/>
      <c r="B43" s="221"/>
      <c r="C43" s="184"/>
      <c r="D43" s="187"/>
      <c r="E43" s="107"/>
      <c r="F43" s="107"/>
      <c r="G43" s="107"/>
      <c r="H43" s="106"/>
      <c r="I43" s="107"/>
      <c r="J43" s="107"/>
      <c r="K43" s="107"/>
      <c r="L43" s="188"/>
    </row>
    <row r="44" spans="1:15" ht="5.0999999999999996" customHeight="1" x14ac:dyDescent="0.25">
      <c r="A44" s="105"/>
      <c r="B44" s="221"/>
      <c r="C44" s="184"/>
      <c r="D44" s="51"/>
      <c r="E44" s="112"/>
      <c r="F44" s="112"/>
      <c r="G44" s="112"/>
      <c r="H44" s="109"/>
      <c r="I44" s="112"/>
      <c r="J44" s="112"/>
      <c r="K44" s="112"/>
      <c r="L44" s="111"/>
    </row>
    <row r="45" spans="1:15" ht="15.75" customHeight="1" x14ac:dyDescent="0.25">
      <c r="A45" s="105"/>
      <c r="B45" s="221"/>
      <c r="C45" s="184"/>
      <c r="D45" s="62" t="str">
        <f>IF(Y1=2, "Nivel 3", IF(Z1=TRUE, IF(A47-3=0, "Nivel inferior","Nivel inferior -"&amp;(A47-3)), "Nivel 3"))</f>
        <v>Nivel 3</v>
      </c>
      <c r="E45" s="112"/>
      <c r="F45" s="56">
        <v>10000</v>
      </c>
      <c r="G45" s="112"/>
      <c r="H45" s="189" t="s">
        <v>46</v>
      </c>
      <c r="I45" s="112"/>
      <c r="J45" s="114" t="s">
        <v>47</v>
      </c>
      <c r="K45" s="112"/>
      <c r="L45" s="115" t="s">
        <v>46</v>
      </c>
    </row>
    <row r="46" spans="1:15" ht="5.0999999999999996" customHeight="1" x14ac:dyDescent="0.25">
      <c r="A46" s="105"/>
      <c r="B46" s="221"/>
      <c r="C46" s="184"/>
      <c r="D46" s="187"/>
      <c r="E46" s="107"/>
      <c r="F46" s="107"/>
      <c r="G46" s="107"/>
      <c r="H46" s="106"/>
      <c r="I46" s="107"/>
      <c r="J46" s="107"/>
      <c r="K46" s="107"/>
      <c r="L46" s="188"/>
    </row>
    <row r="47" spans="1:15" ht="21.9" customHeight="1" x14ac:dyDescent="0.25">
      <c r="A47" s="105">
        <v>3</v>
      </c>
      <c r="B47" s="221"/>
      <c r="C47" s="184"/>
      <c r="D47" s="51"/>
      <c r="E47" s="51"/>
      <c r="F47" s="51"/>
      <c r="G47" s="51"/>
      <c r="H47" s="51"/>
      <c r="I47" s="51"/>
      <c r="J47" s="51"/>
      <c r="K47" s="51"/>
      <c r="L47" s="111"/>
    </row>
    <row r="48" spans="1:15" ht="5.0999999999999996" customHeight="1" thickBot="1" x14ac:dyDescent="0.3">
      <c r="A48" s="105"/>
      <c r="B48" s="228"/>
      <c r="C48" s="190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1:12" ht="24.6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1:12" ht="15" customHeight="1" thickBo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 ht="28.35" customHeight="1" x14ac:dyDescent="0.25">
      <c r="A52" s="105"/>
      <c r="B52" s="214" t="s">
        <v>51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105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105"/>
      <c r="B54" s="232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105"/>
      <c r="B55" s="221"/>
      <c r="C55" s="43"/>
      <c r="D55" s="106"/>
      <c r="E55" s="211" t="s">
        <v>41</v>
      </c>
      <c r="F55" s="212"/>
      <c r="G55" s="213"/>
      <c r="H55" s="42" t="s">
        <v>42</v>
      </c>
      <c r="I55" s="211" t="s">
        <v>43</v>
      </c>
      <c r="J55" s="212"/>
      <c r="K55" s="213"/>
      <c r="L55" s="53" t="s">
        <v>42</v>
      </c>
    </row>
    <row r="56" spans="1:12" ht="5.0999999999999996" customHeight="1" x14ac:dyDescent="0.25">
      <c r="A56" s="105"/>
      <c r="B56" s="221"/>
      <c r="C56" s="208"/>
      <c r="D56" s="51"/>
      <c r="E56" s="112"/>
      <c r="F56" s="112"/>
      <c r="G56" s="112"/>
      <c r="H56" s="47"/>
      <c r="I56" s="112"/>
      <c r="J56" s="112"/>
      <c r="K56" s="112"/>
      <c r="L56" s="111"/>
    </row>
    <row r="57" spans="1:12" ht="15.9" customHeight="1" x14ac:dyDescent="0.25">
      <c r="A57" s="105"/>
      <c r="B57" s="221"/>
      <c r="C57" s="209"/>
      <c r="D57" s="185" t="s">
        <v>52</v>
      </c>
      <c r="E57" s="112"/>
      <c r="F57" s="56">
        <v>10000</v>
      </c>
      <c r="G57" s="112"/>
      <c r="H57" s="189" t="s">
        <v>46</v>
      </c>
      <c r="I57" s="112"/>
      <c r="J57" s="114" t="s">
        <v>47</v>
      </c>
      <c r="K57" s="112"/>
      <c r="L57" s="115" t="s">
        <v>46</v>
      </c>
    </row>
    <row r="58" spans="1:12" ht="5.0999999999999996" customHeight="1" x14ac:dyDescent="0.25">
      <c r="A58" s="105"/>
      <c r="B58" s="221"/>
      <c r="C58" s="210"/>
      <c r="D58" s="187"/>
      <c r="E58" s="107"/>
      <c r="F58" s="107"/>
      <c r="G58" s="107"/>
      <c r="H58" s="106"/>
      <c r="I58" s="107"/>
      <c r="J58" s="107"/>
      <c r="K58" s="107"/>
      <c r="L58" s="188"/>
    </row>
    <row r="59" spans="1:12" ht="5.0999999999999996" customHeight="1" x14ac:dyDescent="0.25">
      <c r="A59" s="105"/>
      <c r="B59" s="221"/>
      <c r="C59" s="209"/>
      <c r="D59" s="51"/>
      <c r="E59" s="112"/>
      <c r="F59" s="112"/>
      <c r="G59" s="112"/>
      <c r="H59" s="109"/>
      <c r="I59" s="112"/>
      <c r="J59" s="112"/>
      <c r="K59" s="112"/>
      <c r="L59" s="111"/>
    </row>
    <row r="60" spans="1:12" ht="15.9" customHeight="1" x14ac:dyDescent="0.25">
      <c r="A60" s="105"/>
      <c r="B60" s="221"/>
      <c r="C60" s="209"/>
      <c r="D60" s="185" t="s">
        <v>53</v>
      </c>
      <c r="E60" s="112"/>
      <c r="F60" s="96">
        <v>654654</v>
      </c>
      <c r="G60" s="112"/>
      <c r="H60" s="189" t="s">
        <v>82</v>
      </c>
      <c r="I60" s="112"/>
      <c r="J60" s="114" t="s">
        <v>47</v>
      </c>
      <c r="K60" s="112"/>
      <c r="L60" s="115" t="s">
        <v>46</v>
      </c>
    </row>
    <row r="61" spans="1:12" ht="5.0999999999999996" customHeight="1" x14ac:dyDescent="0.25">
      <c r="A61" s="105"/>
      <c r="B61" s="221"/>
      <c r="C61" s="210"/>
      <c r="D61" s="187"/>
      <c r="E61" s="107"/>
      <c r="F61" s="107"/>
      <c r="G61" s="107"/>
      <c r="H61" s="106"/>
      <c r="I61" s="107"/>
      <c r="J61" s="107"/>
      <c r="K61" s="107"/>
      <c r="L61" s="188"/>
    </row>
    <row r="62" spans="1:12" ht="5.0999999999999996" customHeight="1" x14ac:dyDescent="0.25">
      <c r="A62" s="105"/>
      <c r="B62" s="221"/>
      <c r="C62" s="209"/>
      <c r="D62" s="51"/>
      <c r="E62" s="112"/>
      <c r="F62" s="112"/>
      <c r="G62" s="112"/>
      <c r="H62" s="109"/>
      <c r="I62" s="112"/>
      <c r="J62" s="112"/>
      <c r="K62" s="112"/>
      <c r="L62" s="111"/>
    </row>
    <row r="63" spans="1:12" ht="15.9" customHeight="1" x14ac:dyDescent="0.25">
      <c r="A63" s="105"/>
      <c r="B63" s="221"/>
      <c r="C63" s="209"/>
      <c r="D63" s="185" t="s">
        <v>54</v>
      </c>
      <c r="E63" s="112"/>
      <c r="F63" s="56">
        <v>10000</v>
      </c>
      <c r="G63" s="112"/>
      <c r="H63" s="189" t="s">
        <v>46</v>
      </c>
      <c r="I63" s="112"/>
      <c r="J63" s="114" t="s">
        <v>47</v>
      </c>
      <c r="K63" s="112"/>
      <c r="L63" s="115" t="s">
        <v>46</v>
      </c>
    </row>
    <row r="64" spans="1:12" ht="5.0999999999999996" customHeight="1" x14ac:dyDescent="0.25">
      <c r="A64" s="105"/>
      <c r="B64" s="221"/>
      <c r="C64" s="210"/>
      <c r="D64" s="187"/>
      <c r="E64" s="107"/>
      <c r="F64" s="107"/>
      <c r="G64" s="107"/>
      <c r="H64" s="106"/>
      <c r="I64" s="107"/>
      <c r="J64" s="107"/>
      <c r="K64" s="107"/>
      <c r="L64" s="188"/>
    </row>
    <row r="65" spans="1:12" ht="5.0999999999999996" customHeight="1" x14ac:dyDescent="0.25">
      <c r="A65" s="105"/>
      <c r="B65" s="221"/>
      <c r="C65" s="209"/>
      <c r="D65" s="51"/>
      <c r="E65" s="112"/>
      <c r="F65" s="112"/>
      <c r="G65" s="112"/>
      <c r="H65" s="109"/>
      <c r="I65" s="112"/>
      <c r="J65" s="112"/>
      <c r="K65" s="112"/>
      <c r="L65" s="111"/>
    </row>
    <row r="66" spans="1:12" ht="15.9" customHeight="1" x14ac:dyDescent="0.25">
      <c r="A66" s="105"/>
      <c r="B66" s="221"/>
      <c r="C66" s="209"/>
      <c r="D66" s="185" t="s">
        <v>55</v>
      </c>
      <c r="E66" s="112"/>
      <c r="F66" s="56">
        <v>10000</v>
      </c>
      <c r="G66" s="112"/>
      <c r="H66" s="189" t="s">
        <v>83</v>
      </c>
      <c r="I66" s="112"/>
      <c r="J66" s="114" t="s">
        <v>47</v>
      </c>
      <c r="K66" s="112"/>
      <c r="L66" s="115" t="s">
        <v>46</v>
      </c>
    </row>
    <row r="67" spans="1:12" ht="5.0999999999999996" customHeight="1" x14ac:dyDescent="0.25">
      <c r="A67" s="105"/>
      <c r="B67" s="221"/>
      <c r="C67" s="210"/>
      <c r="D67" s="187"/>
      <c r="E67" s="107"/>
      <c r="F67" s="107"/>
      <c r="G67" s="107"/>
      <c r="H67" s="106"/>
      <c r="I67" s="107"/>
      <c r="J67" s="107"/>
      <c r="K67" s="107"/>
      <c r="L67" s="188"/>
    </row>
    <row r="68" spans="1:12" ht="5.0999999999999996" customHeight="1" x14ac:dyDescent="0.25">
      <c r="A68" s="105"/>
      <c r="B68" s="221"/>
      <c r="C68" s="209"/>
      <c r="D68" s="51"/>
      <c r="E68" s="112"/>
      <c r="F68" s="112"/>
      <c r="G68" s="112"/>
      <c r="H68" s="109"/>
      <c r="I68" s="112"/>
      <c r="J68" s="112"/>
      <c r="K68" s="112"/>
      <c r="L68" s="111"/>
    </row>
    <row r="69" spans="1:12" ht="15.9" customHeight="1" x14ac:dyDescent="0.25">
      <c r="A69" s="105"/>
      <c r="B69" s="221"/>
      <c r="C69" s="209"/>
      <c r="D69" s="185" t="s">
        <v>56</v>
      </c>
      <c r="E69" s="112"/>
      <c r="F69" s="92">
        <v>10000</v>
      </c>
      <c r="G69" s="112"/>
      <c r="H69" s="189" t="s">
        <v>84</v>
      </c>
      <c r="I69" s="112"/>
      <c r="J69" s="114" t="s">
        <v>47</v>
      </c>
      <c r="K69" s="112"/>
      <c r="L69" s="115" t="s">
        <v>70</v>
      </c>
    </row>
    <row r="70" spans="1:12" ht="5.0999999999999996" customHeight="1" x14ac:dyDescent="0.25">
      <c r="A70" s="105"/>
      <c r="B70" s="221"/>
      <c r="C70" s="210"/>
      <c r="D70" s="187"/>
      <c r="E70" s="107"/>
      <c r="F70" s="107"/>
      <c r="G70" s="107"/>
      <c r="H70" s="106"/>
      <c r="I70" s="107"/>
      <c r="J70" s="107"/>
      <c r="K70" s="107"/>
      <c r="L70" s="188"/>
    </row>
    <row r="71" spans="1:12" ht="5.0999999999999996" customHeight="1" x14ac:dyDescent="0.25">
      <c r="A71" s="105"/>
      <c r="B71" s="221"/>
      <c r="C71" s="209"/>
      <c r="D71" s="51"/>
      <c r="E71" s="112"/>
      <c r="F71" s="112"/>
      <c r="G71" s="112"/>
      <c r="H71" s="109"/>
      <c r="I71" s="112"/>
      <c r="J71" s="112"/>
      <c r="K71" s="112"/>
      <c r="L71" s="111"/>
    </row>
    <row r="72" spans="1:12" ht="15.9" customHeight="1" x14ac:dyDescent="0.25">
      <c r="A72" s="105"/>
      <c r="B72" s="221"/>
      <c r="C72" s="209"/>
      <c r="D72" s="185" t="s">
        <v>57</v>
      </c>
      <c r="E72" s="112"/>
      <c r="F72" s="112"/>
      <c r="G72" s="112"/>
      <c r="H72" s="109"/>
      <c r="I72" s="112"/>
      <c r="J72" s="112"/>
      <c r="K72" s="112"/>
      <c r="L72" s="111"/>
    </row>
    <row r="73" spans="1:12" ht="5.0999999999999996" customHeight="1" x14ac:dyDescent="0.25">
      <c r="A73" s="105"/>
      <c r="B73" s="221"/>
      <c r="C73" s="184"/>
      <c r="D73" s="185"/>
      <c r="E73" s="112"/>
      <c r="F73" s="112"/>
      <c r="G73" s="112"/>
      <c r="H73" s="109"/>
      <c r="I73" s="112"/>
      <c r="J73" s="112"/>
      <c r="K73" s="112"/>
      <c r="L73" s="111"/>
    </row>
    <row r="74" spans="1:12" ht="15.9" customHeight="1" x14ac:dyDescent="0.25">
      <c r="A74" s="105"/>
      <c r="B74" s="221"/>
      <c r="C74" s="184"/>
      <c r="D74" s="118" t="s">
        <v>71</v>
      </c>
      <c r="E74" s="112"/>
      <c r="F74" s="158" t="s">
        <v>77</v>
      </c>
      <c r="G74" s="112"/>
      <c r="H74" s="189" t="s">
        <v>78</v>
      </c>
      <c r="I74" s="112"/>
      <c r="J74" s="114" t="s">
        <v>47</v>
      </c>
      <c r="K74" s="112"/>
      <c r="L74" s="115" t="s">
        <v>70</v>
      </c>
    </row>
    <row r="75" spans="1:12" ht="5.0999999999999996" customHeight="1" x14ac:dyDescent="0.25">
      <c r="A75" s="105"/>
      <c r="B75" s="221"/>
      <c r="C75" s="184"/>
      <c r="D75" s="117"/>
      <c r="E75" s="107"/>
      <c r="F75" s="124"/>
      <c r="G75" s="107"/>
      <c r="H75" s="106"/>
      <c r="I75" s="107"/>
      <c r="J75" s="107"/>
      <c r="K75" s="107"/>
      <c r="L75" s="188"/>
    </row>
    <row r="76" spans="1:12" ht="5.0999999999999996" customHeight="1" x14ac:dyDescent="0.25">
      <c r="A76" s="105"/>
      <c r="B76" s="221"/>
      <c r="C76" s="184"/>
      <c r="D76" s="185"/>
      <c r="E76" s="112"/>
      <c r="F76" s="125"/>
      <c r="G76" s="112"/>
      <c r="H76" s="109"/>
      <c r="I76" s="112"/>
      <c r="J76" s="112"/>
      <c r="K76" s="112"/>
      <c r="L76" s="111"/>
    </row>
    <row r="77" spans="1:12" ht="15.9" customHeight="1" x14ac:dyDescent="0.25">
      <c r="A77" s="105"/>
      <c r="B77" s="221"/>
      <c r="C77" s="184"/>
      <c r="D77" s="118" t="s">
        <v>72</v>
      </c>
      <c r="E77" s="112"/>
      <c r="F77" s="158" t="s">
        <v>77</v>
      </c>
      <c r="G77" s="112"/>
      <c r="H77" s="189" t="s">
        <v>78</v>
      </c>
      <c r="I77" s="112"/>
      <c r="J77" s="114" t="s">
        <v>47</v>
      </c>
      <c r="K77" s="112"/>
      <c r="L77" s="115" t="s">
        <v>70</v>
      </c>
    </row>
    <row r="78" spans="1:12" ht="5.0999999999999996" customHeight="1" x14ac:dyDescent="0.25">
      <c r="A78" s="105"/>
      <c r="B78" s="221"/>
      <c r="C78" s="184"/>
      <c r="D78" s="117"/>
      <c r="E78" s="107"/>
      <c r="F78" s="124"/>
      <c r="G78" s="107"/>
      <c r="H78" s="106"/>
      <c r="I78" s="107"/>
      <c r="J78" s="107"/>
      <c r="K78" s="107"/>
      <c r="L78" s="188"/>
    </row>
    <row r="79" spans="1:12" ht="5.0999999999999996" customHeight="1" x14ac:dyDescent="0.25">
      <c r="A79" s="105"/>
      <c r="B79" s="221"/>
      <c r="C79" s="184"/>
      <c r="D79" s="185"/>
      <c r="E79" s="112"/>
      <c r="F79" s="125"/>
      <c r="G79" s="112"/>
      <c r="H79" s="109"/>
      <c r="I79" s="112"/>
      <c r="J79" s="112"/>
      <c r="K79" s="112"/>
      <c r="L79" s="111"/>
    </row>
    <row r="80" spans="1:12" ht="15.9" customHeight="1" x14ac:dyDescent="0.25">
      <c r="A80" s="105"/>
      <c r="B80" s="221"/>
      <c r="C80" s="184"/>
      <c r="D80" s="118" t="s">
        <v>73</v>
      </c>
      <c r="E80" s="112"/>
      <c r="F80" s="158" t="s">
        <v>77</v>
      </c>
      <c r="G80" s="112"/>
      <c r="H80" s="189" t="s">
        <v>78</v>
      </c>
      <c r="I80" s="112"/>
      <c r="J80" s="114" t="s">
        <v>47</v>
      </c>
      <c r="K80" s="112"/>
      <c r="L80" s="115" t="s">
        <v>70</v>
      </c>
    </row>
    <row r="81" spans="1:12" ht="5.0999999999999996" customHeight="1" x14ac:dyDescent="0.25">
      <c r="A81" s="105"/>
      <c r="B81" s="221"/>
      <c r="C81" s="184"/>
      <c r="D81" s="117"/>
      <c r="E81" s="107"/>
      <c r="F81" s="124"/>
      <c r="G81" s="107"/>
      <c r="H81" s="106"/>
      <c r="I81" s="107"/>
      <c r="J81" s="107"/>
      <c r="K81" s="107"/>
      <c r="L81" s="188"/>
    </row>
    <row r="82" spans="1:12" ht="5.0999999999999996" customHeight="1" x14ac:dyDescent="0.25">
      <c r="A82" s="105"/>
      <c r="B82" s="221"/>
      <c r="C82" s="184"/>
      <c r="D82" s="185"/>
      <c r="E82" s="112"/>
      <c r="F82" s="125"/>
      <c r="G82" s="112"/>
      <c r="H82" s="109"/>
      <c r="I82" s="112"/>
      <c r="J82" s="112"/>
      <c r="K82" s="112"/>
      <c r="L82" s="111"/>
    </row>
    <row r="83" spans="1:12" ht="15.9" customHeight="1" x14ac:dyDescent="0.25">
      <c r="A83" s="105"/>
      <c r="B83" s="221"/>
      <c r="C83" s="184"/>
      <c r="D83" s="118" t="s">
        <v>74</v>
      </c>
      <c r="E83" s="112"/>
      <c r="F83" s="158" t="s">
        <v>77</v>
      </c>
      <c r="G83" s="112"/>
      <c r="H83" s="189" t="s">
        <v>78</v>
      </c>
      <c r="I83" s="112"/>
      <c r="J83" s="114" t="s">
        <v>47</v>
      </c>
      <c r="K83" s="112"/>
      <c r="L83" s="115" t="s">
        <v>70</v>
      </c>
    </row>
    <row r="84" spans="1:12" ht="5.0999999999999996" customHeight="1" x14ac:dyDescent="0.25">
      <c r="A84" s="105"/>
      <c r="B84" s="221"/>
      <c r="C84" s="184"/>
      <c r="D84" s="117"/>
      <c r="E84" s="107"/>
      <c r="F84" s="124"/>
      <c r="G84" s="107"/>
      <c r="H84" s="106"/>
      <c r="I84" s="107"/>
      <c r="J84" s="107"/>
      <c r="K84" s="107"/>
      <c r="L84" s="188"/>
    </row>
    <row r="85" spans="1:12" ht="5.0999999999999996" customHeight="1" x14ac:dyDescent="0.25">
      <c r="A85" s="105"/>
      <c r="B85" s="221"/>
      <c r="C85" s="184"/>
      <c r="D85" s="185"/>
      <c r="E85" s="112"/>
      <c r="F85" s="125"/>
      <c r="G85" s="112"/>
      <c r="H85" s="109"/>
      <c r="I85" s="112"/>
      <c r="J85" s="112"/>
      <c r="K85" s="112"/>
      <c r="L85" s="111"/>
    </row>
    <row r="86" spans="1:12" ht="15.9" customHeight="1" x14ac:dyDescent="0.25">
      <c r="A86" s="105"/>
      <c r="B86" s="221"/>
      <c r="C86" s="184"/>
      <c r="D86" s="118" t="s">
        <v>75</v>
      </c>
      <c r="E86" s="112"/>
      <c r="F86" s="158" t="s">
        <v>77</v>
      </c>
      <c r="G86" s="112"/>
      <c r="H86" s="189" t="s">
        <v>78</v>
      </c>
      <c r="I86" s="112"/>
      <c r="J86" s="114" t="s">
        <v>47</v>
      </c>
      <c r="K86" s="112"/>
      <c r="L86" s="115" t="s">
        <v>46</v>
      </c>
    </row>
    <row r="87" spans="1:12" ht="5.0999999999999996" customHeight="1" x14ac:dyDescent="0.25">
      <c r="A87" s="105"/>
      <c r="B87" s="221"/>
      <c r="C87" s="184"/>
      <c r="D87" s="117"/>
      <c r="E87" s="107"/>
      <c r="F87" s="124"/>
      <c r="G87" s="107"/>
      <c r="H87" s="106"/>
      <c r="I87" s="107"/>
      <c r="J87" s="107"/>
      <c r="K87" s="107"/>
      <c r="L87" s="188"/>
    </row>
    <row r="88" spans="1:12" ht="5.0999999999999996" customHeight="1" x14ac:dyDescent="0.25">
      <c r="A88" s="105"/>
      <c r="B88" s="221"/>
      <c r="C88" s="184"/>
      <c r="D88" s="185"/>
      <c r="E88" s="112"/>
      <c r="F88" s="125"/>
      <c r="G88" s="112"/>
      <c r="H88" s="109"/>
      <c r="I88" s="112"/>
      <c r="J88" s="112"/>
      <c r="K88" s="112"/>
      <c r="L88" s="111"/>
    </row>
    <row r="89" spans="1:12" ht="15.9" customHeight="1" x14ac:dyDescent="0.25">
      <c r="A89" s="105"/>
      <c r="B89" s="221"/>
      <c r="C89" s="184"/>
      <c r="D89" s="118" t="s">
        <v>76</v>
      </c>
      <c r="E89" s="112"/>
      <c r="F89" s="158" t="s">
        <v>77</v>
      </c>
      <c r="G89" s="112"/>
      <c r="H89" s="189" t="s">
        <v>78</v>
      </c>
      <c r="I89" s="112"/>
      <c r="J89" s="114" t="s">
        <v>47</v>
      </c>
      <c r="K89" s="112"/>
      <c r="L89" s="115" t="s">
        <v>46</v>
      </c>
    </row>
    <row r="90" spans="1:12" ht="5.0999999999999996" customHeight="1" x14ac:dyDescent="0.25">
      <c r="A90" s="105"/>
      <c r="B90" s="221"/>
      <c r="C90" s="184"/>
      <c r="D90" s="117"/>
      <c r="E90" s="107"/>
      <c r="F90" s="107"/>
      <c r="G90" s="107"/>
      <c r="H90" s="106"/>
      <c r="I90" s="107"/>
      <c r="J90" s="107"/>
      <c r="K90" s="107"/>
      <c r="L90" s="188"/>
    </row>
    <row r="91" spans="1:12" ht="5.0999999999999996" customHeight="1" x14ac:dyDescent="0.25">
      <c r="A91" s="105"/>
      <c r="B91" s="221"/>
      <c r="C91" s="184"/>
      <c r="D91" s="185"/>
      <c r="E91" s="112"/>
      <c r="F91" s="112"/>
      <c r="G91" s="112"/>
      <c r="H91" s="109"/>
      <c r="I91" s="112"/>
      <c r="J91" s="112"/>
      <c r="K91" s="112"/>
      <c r="L91" s="111"/>
    </row>
    <row r="92" spans="1:12" ht="15.9" customHeight="1" x14ac:dyDescent="0.25">
      <c r="A92" s="105"/>
      <c r="B92" s="221"/>
      <c r="C92" s="184"/>
      <c r="D92" s="118" t="s">
        <v>79</v>
      </c>
      <c r="E92" s="112"/>
      <c r="F92" s="136">
        <v>654654</v>
      </c>
      <c r="G92" s="112"/>
      <c r="H92" s="189" t="s">
        <v>119</v>
      </c>
      <c r="I92" s="112"/>
      <c r="J92" s="114" t="s">
        <v>47</v>
      </c>
      <c r="K92" s="112"/>
      <c r="L92" s="115" t="s">
        <v>46</v>
      </c>
    </row>
    <row r="93" spans="1:12" ht="5.0999999999999996" customHeight="1" x14ac:dyDescent="0.25">
      <c r="A93" s="105"/>
      <c r="B93" s="221"/>
      <c r="C93" s="184"/>
      <c r="D93" s="117"/>
      <c r="E93" s="107"/>
      <c r="F93" s="107"/>
      <c r="G93" s="107"/>
      <c r="H93" s="106"/>
      <c r="I93" s="107"/>
      <c r="J93" s="107"/>
      <c r="K93" s="107"/>
      <c r="L93" s="188"/>
    </row>
    <row r="94" spans="1:12" ht="5.0999999999999996" customHeight="1" x14ac:dyDescent="0.25">
      <c r="A94" s="105"/>
      <c r="B94" s="221"/>
      <c r="C94" s="184"/>
      <c r="D94" s="185"/>
      <c r="E94" s="112"/>
      <c r="F94" s="112"/>
      <c r="G94" s="112"/>
      <c r="H94" s="109"/>
      <c r="I94" s="112"/>
      <c r="J94" s="112"/>
      <c r="K94" s="112"/>
      <c r="L94" s="111"/>
    </row>
    <row r="95" spans="1:12" ht="15.9" customHeight="1" x14ac:dyDescent="0.25">
      <c r="A95" s="105"/>
      <c r="B95" s="221"/>
      <c r="C95" s="184"/>
      <c r="D95" s="118" t="s">
        <v>81</v>
      </c>
      <c r="E95" s="112"/>
      <c r="F95" s="136">
        <v>654654</v>
      </c>
      <c r="G95" s="112"/>
      <c r="H95" s="189" t="s">
        <v>119</v>
      </c>
      <c r="I95" s="112"/>
      <c r="J95" s="114" t="s">
        <v>47</v>
      </c>
      <c r="K95" s="112"/>
      <c r="L95" s="115" t="s">
        <v>46</v>
      </c>
    </row>
    <row r="96" spans="1:12" ht="5.0999999999999996" customHeight="1" x14ac:dyDescent="0.25">
      <c r="A96" s="105"/>
      <c r="B96" s="221"/>
      <c r="C96" s="184"/>
      <c r="D96" s="117"/>
      <c r="E96" s="107"/>
      <c r="F96" s="107"/>
      <c r="G96" s="107"/>
      <c r="H96" s="106"/>
      <c r="I96" s="107"/>
      <c r="J96" s="107"/>
      <c r="K96" s="107"/>
      <c r="L96" s="188"/>
    </row>
    <row r="97" spans="1:12" ht="5.0999999999999996" customHeight="1" x14ac:dyDescent="0.25">
      <c r="A97" s="105"/>
      <c r="B97" s="221"/>
      <c r="C97" s="184"/>
      <c r="D97" s="185"/>
      <c r="E97" s="112"/>
      <c r="F97" s="112"/>
      <c r="G97" s="112"/>
      <c r="H97" s="109"/>
      <c r="I97" s="112"/>
      <c r="J97" s="112"/>
      <c r="K97" s="112"/>
      <c r="L97" s="111"/>
    </row>
    <row r="98" spans="1:12" ht="15.9" customHeight="1" x14ac:dyDescent="0.25">
      <c r="A98" s="105"/>
      <c r="B98" s="221"/>
      <c r="C98" s="184"/>
      <c r="D98" s="118" t="s">
        <v>87</v>
      </c>
      <c r="E98" s="112"/>
      <c r="F98" s="136" t="s">
        <v>77</v>
      </c>
      <c r="G98" s="112"/>
      <c r="H98" s="189" t="s">
        <v>78</v>
      </c>
      <c r="I98" s="112"/>
      <c r="J98" s="114" t="s">
        <v>47</v>
      </c>
      <c r="K98" s="112"/>
      <c r="L98" s="115" t="s">
        <v>46</v>
      </c>
    </row>
    <row r="99" spans="1:12" ht="5.0999999999999996" customHeight="1" x14ac:dyDescent="0.25">
      <c r="A99" s="105"/>
      <c r="B99" s="221"/>
      <c r="C99" s="184"/>
      <c r="D99" s="117"/>
      <c r="E99" s="107"/>
      <c r="F99" s="107"/>
      <c r="G99" s="107"/>
      <c r="H99" s="106"/>
      <c r="I99" s="107"/>
      <c r="J99" s="107"/>
      <c r="K99" s="107"/>
      <c r="L99" s="188"/>
    </row>
    <row r="100" spans="1:12" ht="5.0999999999999996" customHeight="1" x14ac:dyDescent="0.25">
      <c r="A100" s="105"/>
      <c r="B100" s="221"/>
      <c r="C100" s="184"/>
      <c r="D100" s="185"/>
      <c r="E100" s="112"/>
      <c r="F100" s="112"/>
      <c r="G100" s="112"/>
      <c r="H100" s="109"/>
      <c r="I100" s="112"/>
      <c r="J100" s="112"/>
      <c r="K100" s="112"/>
      <c r="L100" s="111"/>
    </row>
    <row r="101" spans="1:12" ht="15.9" customHeight="1" x14ac:dyDescent="0.25">
      <c r="A101" s="105"/>
      <c r="B101" s="221"/>
      <c r="C101" s="184"/>
      <c r="D101" s="118" t="s">
        <v>89</v>
      </c>
      <c r="E101" s="112"/>
      <c r="F101" s="167">
        <v>6.5</v>
      </c>
      <c r="G101" s="112"/>
      <c r="H101" s="189" t="s">
        <v>90</v>
      </c>
      <c r="I101" s="112"/>
      <c r="J101" s="114" t="s">
        <v>77</v>
      </c>
      <c r="K101" s="112"/>
      <c r="L101" s="115" t="s">
        <v>46</v>
      </c>
    </row>
    <row r="102" spans="1:12" ht="5.0999999999999996" customHeight="1" x14ac:dyDescent="0.25">
      <c r="A102" s="105"/>
      <c r="B102" s="221"/>
      <c r="C102" s="184"/>
      <c r="D102" s="117"/>
      <c r="E102" s="107"/>
      <c r="F102" s="107"/>
      <c r="G102" s="107"/>
      <c r="H102" s="106"/>
      <c r="I102" s="107"/>
      <c r="J102" s="107"/>
      <c r="K102" s="107"/>
      <c r="L102" s="188"/>
    </row>
    <row r="103" spans="1:12" ht="5.0999999999999996" customHeight="1" x14ac:dyDescent="0.25">
      <c r="A103" s="105"/>
      <c r="B103" s="221"/>
      <c r="C103" s="184"/>
      <c r="D103" s="185"/>
      <c r="E103" s="112"/>
      <c r="F103" s="112"/>
      <c r="G103" s="112"/>
      <c r="H103" s="109"/>
      <c r="I103" s="112"/>
      <c r="J103" s="112"/>
      <c r="K103" s="112"/>
      <c r="L103" s="111"/>
    </row>
    <row r="104" spans="1:12" ht="15.9" customHeight="1" x14ac:dyDescent="0.25">
      <c r="A104" s="105"/>
      <c r="B104" s="221"/>
      <c r="C104" s="184"/>
      <c r="D104" s="118" t="s">
        <v>91</v>
      </c>
      <c r="E104" s="112"/>
      <c r="F104" s="167">
        <v>6.5</v>
      </c>
      <c r="G104" s="112"/>
      <c r="H104" s="189" t="s">
        <v>90</v>
      </c>
      <c r="I104" s="112"/>
      <c r="J104" s="114" t="s">
        <v>77</v>
      </c>
      <c r="K104" s="112"/>
      <c r="L104" s="115" t="s">
        <v>46</v>
      </c>
    </row>
    <row r="105" spans="1:12" ht="5.0999999999999996" customHeight="1" x14ac:dyDescent="0.25">
      <c r="A105" s="105"/>
      <c r="B105" s="221"/>
      <c r="C105" s="184"/>
      <c r="D105" s="117"/>
      <c r="E105" s="107"/>
      <c r="F105" s="107"/>
      <c r="G105" s="107"/>
      <c r="H105" s="106"/>
      <c r="I105" s="107"/>
      <c r="J105" s="107"/>
      <c r="K105" s="107"/>
      <c r="L105" s="188"/>
    </row>
    <row r="106" spans="1:12" ht="5.0999999999999996" customHeight="1" x14ac:dyDescent="0.25">
      <c r="A106" s="105"/>
      <c r="B106" s="221"/>
      <c r="C106" s="184"/>
      <c r="D106" s="185"/>
      <c r="E106" s="112"/>
      <c r="F106" s="112"/>
      <c r="G106" s="112"/>
      <c r="H106" s="109"/>
      <c r="I106" s="112"/>
      <c r="J106" s="112"/>
      <c r="K106" s="112"/>
      <c r="L106" s="111"/>
    </row>
    <row r="107" spans="1:12" ht="15.9" customHeight="1" x14ac:dyDescent="0.25">
      <c r="A107" s="105"/>
      <c r="B107" s="221"/>
      <c r="C107" s="184"/>
      <c r="D107" s="118" t="s">
        <v>22</v>
      </c>
      <c r="E107" s="112"/>
      <c r="F107" s="103">
        <v>654654</v>
      </c>
      <c r="G107" s="112"/>
      <c r="H107" s="189" t="s">
        <v>82</v>
      </c>
      <c r="I107" s="112"/>
      <c r="J107" s="114" t="s">
        <v>77</v>
      </c>
      <c r="K107" s="112"/>
      <c r="L107" s="115" t="s">
        <v>46</v>
      </c>
    </row>
    <row r="108" spans="1:12" ht="5.0999999999999996" customHeight="1" x14ac:dyDescent="0.25">
      <c r="A108" s="105"/>
      <c r="B108" s="221"/>
      <c r="C108" s="184"/>
      <c r="D108" s="117"/>
      <c r="E108" s="107"/>
      <c r="F108" s="107"/>
      <c r="G108" s="107"/>
      <c r="H108" s="106"/>
      <c r="I108" s="107"/>
      <c r="J108" s="107"/>
      <c r="K108" s="107"/>
      <c r="L108" s="188"/>
    </row>
    <row r="109" spans="1:12" ht="5.0999999999999996" customHeight="1" x14ac:dyDescent="0.25">
      <c r="A109" s="105"/>
      <c r="B109" s="221"/>
      <c r="C109" s="184"/>
      <c r="D109" s="185"/>
      <c r="E109" s="112"/>
      <c r="F109" s="112"/>
      <c r="G109" s="112"/>
      <c r="H109" s="109"/>
      <c r="I109" s="112"/>
      <c r="J109" s="112"/>
      <c r="K109" s="112"/>
      <c r="L109" s="111"/>
    </row>
    <row r="110" spans="1:12" ht="15.9" customHeight="1" x14ac:dyDescent="0.25">
      <c r="A110" s="105"/>
      <c r="B110" s="221"/>
      <c r="C110" s="184"/>
      <c r="D110" s="118" t="s">
        <v>98</v>
      </c>
      <c r="E110" s="112"/>
      <c r="F110" s="175">
        <v>654654</v>
      </c>
      <c r="G110" s="112"/>
      <c r="H110" s="189" t="s">
        <v>46</v>
      </c>
      <c r="I110" s="112"/>
      <c r="J110" s="114" t="s">
        <v>77</v>
      </c>
      <c r="K110" s="112"/>
      <c r="L110" s="115" t="s">
        <v>46</v>
      </c>
    </row>
    <row r="111" spans="1:12" ht="5.0999999999999996" customHeight="1" x14ac:dyDescent="0.25">
      <c r="A111" s="105"/>
      <c r="B111" s="221"/>
      <c r="C111" s="184"/>
      <c r="D111" s="117"/>
      <c r="E111" s="107"/>
      <c r="F111" s="107"/>
      <c r="G111" s="107"/>
      <c r="H111" s="106"/>
      <c r="I111" s="107"/>
      <c r="J111" s="107"/>
      <c r="K111" s="107"/>
      <c r="L111" s="188"/>
    </row>
    <row r="112" spans="1:12" ht="5.0999999999999996" customHeight="1" x14ac:dyDescent="0.25">
      <c r="A112" s="105"/>
      <c r="B112" s="221"/>
      <c r="C112" s="184"/>
      <c r="D112" s="185"/>
      <c r="E112" s="112"/>
      <c r="F112" s="112"/>
      <c r="G112" s="112"/>
      <c r="H112" s="109"/>
      <c r="I112" s="112"/>
      <c r="J112" s="112"/>
      <c r="K112" s="112"/>
      <c r="L112" s="111"/>
    </row>
    <row r="113" spans="1:12" ht="15.9" customHeight="1" x14ac:dyDescent="0.25">
      <c r="A113" s="105"/>
      <c r="B113" s="221"/>
      <c r="C113" s="184"/>
      <c r="D113" s="118" t="s">
        <v>85</v>
      </c>
      <c r="E113" s="112"/>
      <c r="F113" s="136">
        <v>654654</v>
      </c>
      <c r="G113" s="112"/>
      <c r="H113" s="189" t="s">
        <v>82</v>
      </c>
      <c r="I113" s="112"/>
      <c r="J113" s="114" t="s">
        <v>77</v>
      </c>
      <c r="K113" s="112"/>
      <c r="L113" s="115" t="s">
        <v>46</v>
      </c>
    </row>
    <row r="114" spans="1:12" ht="5.0999999999999996" customHeight="1" x14ac:dyDescent="0.25">
      <c r="A114" s="105"/>
      <c r="B114" s="221"/>
      <c r="C114" s="184"/>
      <c r="D114" s="117"/>
      <c r="E114" s="107"/>
      <c r="F114" s="107"/>
      <c r="G114" s="107"/>
      <c r="H114" s="106"/>
      <c r="I114" s="107"/>
      <c r="J114" s="107"/>
      <c r="K114" s="107"/>
      <c r="L114" s="188"/>
    </row>
    <row r="115" spans="1:12" ht="5.0999999999999996" customHeight="1" x14ac:dyDescent="0.25">
      <c r="A115" s="105"/>
      <c r="B115" s="221"/>
      <c r="C115" s="184"/>
      <c r="D115" s="185"/>
      <c r="E115" s="112"/>
      <c r="F115" s="112"/>
      <c r="G115" s="112"/>
      <c r="H115" s="109"/>
      <c r="I115" s="112"/>
      <c r="J115" s="112"/>
      <c r="K115" s="112"/>
      <c r="L115" s="111"/>
    </row>
    <row r="116" spans="1:12" ht="15.9" customHeight="1" x14ac:dyDescent="0.25">
      <c r="A116" s="105"/>
      <c r="B116" s="221"/>
      <c r="C116" s="184"/>
      <c r="D116" s="118" t="s">
        <v>120</v>
      </c>
      <c r="E116" s="112"/>
      <c r="F116" s="136">
        <v>654654</v>
      </c>
      <c r="G116" s="112"/>
      <c r="H116" s="189" t="s">
        <v>82</v>
      </c>
      <c r="I116" s="112"/>
      <c r="J116" s="114" t="s">
        <v>77</v>
      </c>
      <c r="K116" s="112"/>
      <c r="L116" s="115" t="s">
        <v>46</v>
      </c>
    </row>
    <row r="117" spans="1:12" ht="5.0999999999999996" customHeight="1" x14ac:dyDescent="0.25">
      <c r="A117" s="105"/>
      <c r="B117" s="221"/>
      <c r="C117" s="184"/>
      <c r="D117" s="117"/>
      <c r="E117" s="107"/>
      <c r="F117" s="107"/>
      <c r="G117" s="107"/>
      <c r="H117" s="106"/>
      <c r="I117" s="107"/>
      <c r="J117" s="107"/>
      <c r="K117" s="107"/>
      <c r="L117" s="188"/>
    </row>
    <row r="118" spans="1:12" ht="5.0999999999999996" customHeight="1" x14ac:dyDescent="0.25">
      <c r="A118" s="105"/>
      <c r="B118" s="221"/>
      <c r="C118" s="184"/>
      <c r="D118" s="185"/>
      <c r="E118" s="112"/>
      <c r="F118" s="112"/>
      <c r="G118" s="112"/>
      <c r="H118" s="109"/>
      <c r="I118" s="112"/>
      <c r="J118" s="112"/>
      <c r="K118" s="112"/>
      <c r="L118" s="111"/>
    </row>
    <row r="119" spans="1:12" ht="15.9" customHeight="1" x14ac:dyDescent="0.25">
      <c r="A119" s="105"/>
      <c r="B119" s="221"/>
      <c r="C119" s="184"/>
      <c r="D119" s="118" t="s">
        <v>121</v>
      </c>
      <c r="E119" s="112"/>
      <c r="F119" s="136">
        <v>654654</v>
      </c>
      <c r="G119" s="112"/>
      <c r="H119" s="189" t="s">
        <v>46</v>
      </c>
      <c r="I119" s="112"/>
      <c r="J119" s="114" t="s">
        <v>47</v>
      </c>
      <c r="K119" s="112"/>
      <c r="L119" s="115" t="s">
        <v>46</v>
      </c>
    </row>
    <row r="120" spans="1:12" ht="5.0999999999999996" customHeight="1" x14ac:dyDescent="0.25">
      <c r="A120" s="105"/>
      <c r="B120" s="221"/>
      <c r="C120" s="184"/>
      <c r="D120" s="117"/>
      <c r="E120" s="107"/>
      <c r="F120" s="107"/>
      <c r="G120" s="107"/>
      <c r="H120" s="106"/>
      <c r="I120" s="107"/>
      <c r="J120" s="107"/>
      <c r="K120" s="107"/>
      <c r="L120" s="188"/>
    </row>
    <row r="121" spans="1:12" ht="5.0999999999999996" customHeight="1" x14ac:dyDescent="0.25">
      <c r="A121" s="105"/>
      <c r="B121" s="221"/>
      <c r="C121" s="184"/>
      <c r="D121" s="185"/>
      <c r="E121" s="112"/>
      <c r="F121" s="112"/>
      <c r="G121" s="112"/>
      <c r="H121" s="109"/>
      <c r="I121" s="112"/>
      <c r="J121" s="112"/>
      <c r="K121" s="112"/>
      <c r="L121" s="111"/>
    </row>
    <row r="122" spans="1:12" ht="15.9" customHeight="1" x14ac:dyDescent="0.25">
      <c r="A122" s="105"/>
      <c r="B122" s="221"/>
      <c r="C122" s="184"/>
      <c r="D122" s="118" t="s">
        <v>127</v>
      </c>
      <c r="E122" s="112"/>
      <c r="F122" s="193">
        <v>10000</v>
      </c>
      <c r="G122" s="112"/>
      <c r="H122" s="189" t="s">
        <v>46</v>
      </c>
      <c r="I122" s="112"/>
      <c r="J122" s="114" t="s">
        <v>47</v>
      </c>
      <c r="K122" s="112"/>
      <c r="L122" s="115" t="s">
        <v>46</v>
      </c>
    </row>
    <row r="123" spans="1:12" ht="5.0999999999999996" customHeight="1" x14ac:dyDescent="0.25">
      <c r="A123" s="105"/>
      <c r="B123" s="221"/>
      <c r="C123" s="184"/>
      <c r="D123" s="117"/>
      <c r="E123" s="107"/>
      <c r="F123" s="107"/>
      <c r="G123" s="107"/>
      <c r="H123" s="106"/>
      <c r="I123" s="107"/>
      <c r="J123" s="107"/>
      <c r="K123" s="107"/>
      <c r="L123" s="188"/>
    </row>
    <row r="124" spans="1:12" ht="5.0999999999999996" customHeight="1" x14ac:dyDescent="0.25">
      <c r="A124" s="105"/>
      <c r="B124" s="221"/>
      <c r="C124" s="184"/>
      <c r="D124" s="185"/>
      <c r="E124" s="112"/>
      <c r="F124" s="112"/>
      <c r="G124" s="112"/>
      <c r="H124" s="109"/>
      <c r="I124" s="112"/>
      <c r="J124" s="112"/>
      <c r="K124" s="112"/>
      <c r="L124" s="111"/>
    </row>
    <row r="125" spans="1:12" ht="15.9" customHeight="1" x14ac:dyDescent="0.25">
      <c r="A125" s="105"/>
      <c r="B125" s="221"/>
      <c r="C125" s="184"/>
      <c r="D125" s="118" t="s">
        <v>134</v>
      </c>
      <c r="E125" s="112"/>
      <c r="F125" s="193">
        <v>10000</v>
      </c>
      <c r="G125" s="112"/>
      <c r="H125" s="189" t="s">
        <v>46</v>
      </c>
      <c r="I125" s="112"/>
      <c r="J125" s="114" t="s">
        <v>47</v>
      </c>
      <c r="K125" s="112"/>
      <c r="L125" s="115" t="s">
        <v>46</v>
      </c>
    </row>
    <row r="126" spans="1:12" ht="5.0999999999999996" customHeight="1" x14ac:dyDescent="0.25">
      <c r="A126" s="105"/>
      <c r="B126" s="221"/>
      <c r="C126" s="184"/>
      <c r="D126" s="117"/>
      <c r="E126" s="107"/>
      <c r="F126" s="107"/>
      <c r="G126" s="107"/>
      <c r="H126" s="106"/>
      <c r="I126" s="107"/>
      <c r="J126" s="107"/>
      <c r="K126" s="107"/>
      <c r="L126" s="188"/>
    </row>
    <row r="127" spans="1:12" ht="5.0999999999999996" customHeight="1" x14ac:dyDescent="0.25">
      <c r="A127" s="105"/>
      <c r="B127" s="221"/>
      <c r="C127" s="184"/>
      <c r="D127" s="185"/>
      <c r="E127" s="112"/>
      <c r="F127" s="112"/>
      <c r="G127" s="112"/>
      <c r="H127" s="109"/>
      <c r="I127" s="112"/>
      <c r="J127" s="112"/>
      <c r="K127" s="112"/>
      <c r="L127" s="111"/>
    </row>
    <row r="128" spans="1:12" ht="15.9" customHeight="1" x14ac:dyDescent="0.25">
      <c r="A128" s="105"/>
      <c r="B128" s="221"/>
      <c r="C128" s="184"/>
      <c r="D128" s="118" t="s">
        <v>135</v>
      </c>
      <c r="E128" s="112"/>
      <c r="F128" s="193">
        <v>10000</v>
      </c>
      <c r="G128" s="112"/>
      <c r="H128" s="189" t="s">
        <v>46</v>
      </c>
      <c r="I128" s="112"/>
      <c r="J128" s="114" t="s">
        <v>47</v>
      </c>
      <c r="K128" s="112"/>
      <c r="L128" s="115" t="s">
        <v>46</v>
      </c>
    </row>
    <row r="129" spans="1:12" ht="5.0999999999999996" customHeight="1" x14ac:dyDescent="0.25">
      <c r="A129" s="105"/>
      <c r="B129" s="221"/>
      <c r="C129" s="184"/>
      <c r="D129" s="117"/>
      <c r="E129" s="107"/>
      <c r="F129" s="107"/>
      <c r="G129" s="107"/>
      <c r="H129" s="106"/>
      <c r="I129" s="107"/>
      <c r="J129" s="107"/>
      <c r="K129" s="107"/>
      <c r="L129" s="188"/>
    </row>
    <row r="130" spans="1:12" ht="21.9" customHeight="1" x14ac:dyDescent="0.25">
      <c r="A130" s="105"/>
      <c r="B130" s="221"/>
      <c r="C130" s="184"/>
      <c r="D130" s="51"/>
      <c r="E130" s="51"/>
      <c r="F130" s="51"/>
      <c r="G130" s="51"/>
      <c r="H130" s="109"/>
      <c r="I130" s="51"/>
      <c r="J130" s="51"/>
      <c r="K130" s="51"/>
      <c r="L130" s="111"/>
    </row>
    <row r="131" spans="1:12" ht="5.0999999999999996" customHeight="1" thickBot="1" x14ac:dyDescent="0.3">
      <c r="A131" s="105"/>
      <c r="B131" s="228"/>
      <c r="C131" s="190"/>
      <c r="D131" s="64"/>
      <c r="E131" s="64"/>
      <c r="F131" s="64"/>
      <c r="G131" s="64"/>
      <c r="H131" s="68"/>
      <c r="I131" s="64"/>
      <c r="J131" s="64"/>
      <c r="K131" s="64"/>
      <c r="L131" s="65"/>
    </row>
    <row r="132" spans="1:12" ht="18" customHeight="1" x14ac:dyDescent="0.25">
      <c r="A132" s="105"/>
      <c r="B132" s="220" t="s">
        <v>44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111"/>
    </row>
    <row r="133" spans="1:12" ht="17.100000000000001" customHeight="1" x14ac:dyDescent="0.25">
      <c r="A133" s="105"/>
      <c r="B133" s="221"/>
      <c r="C133" s="43"/>
      <c r="D133" s="106"/>
      <c r="E133" s="211" t="s">
        <v>41</v>
      </c>
      <c r="F133" s="212"/>
      <c r="G133" s="213"/>
      <c r="H133" s="42" t="s">
        <v>42</v>
      </c>
      <c r="I133" s="211" t="s">
        <v>43</v>
      </c>
      <c r="J133" s="212"/>
      <c r="K133" s="213"/>
      <c r="L133" s="53" t="s">
        <v>42</v>
      </c>
    </row>
    <row r="134" spans="1:12" ht="5.0999999999999996" customHeight="1" x14ac:dyDescent="0.25">
      <c r="A134" s="105"/>
      <c r="B134" s="221"/>
      <c r="C134" s="208"/>
      <c r="D134" s="51"/>
      <c r="E134" s="112"/>
      <c r="F134" s="112"/>
      <c r="G134" s="112"/>
      <c r="H134" s="47"/>
      <c r="I134" s="112"/>
      <c r="J134" s="112"/>
      <c r="K134" s="112"/>
      <c r="L134" s="111"/>
    </row>
    <row r="135" spans="1:12" ht="15.9" customHeight="1" x14ac:dyDescent="0.25">
      <c r="A135" s="105"/>
      <c r="B135" s="221"/>
      <c r="C135" s="209"/>
      <c r="D135" s="185" t="s">
        <v>52</v>
      </c>
      <c r="E135" s="112"/>
      <c r="F135" s="56">
        <v>10000</v>
      </c>
      <c r="G135" s="112"/>
      <c r="H135" s="189" t="s">
        <v>46</v>
      </c>
      <c r="I135" s="112"/>
      <c r="J135" s="114" t="s">
        <v>47</v>
      </c>
      <c r="K135" s="112"/>
      <c r="L135" s="115" t="s">
        <v>46</v>
      </c>
    </row>
    <row r="136" spans="1:12" ht="5.0999999999999996" customHeight="1" x14ac:dyDescent="0.25">
      <c r="A136" s="105"/>
      <c r="B136" s="221"/>
      <c r="C136" s="210"/>
      <c r="D136" s="187"/>
      <c r="E136" s="107"/>
      <c r="F136" s="107"/>
      <c r="G136" s="107"/>
      <c r="H136" s="106"/>
      <c r="I136" s="107"/>
      <c r="J136" s="107"/>
      <c r="K136" s="107"/>
      <c r="L136" s="188"/>
    </row>
    <row r="137" spans="1:12" ht="5.0999999999999996" customHeight="1" x14ac:dyDescent="0.25">
      <c r="A137" s="105"/>
      <c r="B137" s="221"/>
      <c r="C137" s="209"/>
      <c r="D137" s="51"/>
      <c r="E137" s="112"/>
      <c r="F137" s="112"/>
      <c r="G137" s="112"/>
      <c r="H137" s="109"/>
      <c r="I137" s="112"/>
      <c r="J137" s="112"/>
      <c r="K137" s="112"/>
      <c r="L137" s="111"/>
    </row>
    <row r="138" spans="1:12" ht="15.9" customHeight="1" x14ac:dyDescent="0.25">
      <c r="A138" s="105"/>
      <c r="B138" s="221"/>
      <c r="C138" s="209"/>
      <c r="D138" s="185" t="s">
        <v>53</v>
      </c>
      <c r="E138" s="112"/>
      <c r="F138" s="91">
        <v>10000</v>
      </c>
      <c r="G138" s="112"/>
      <c r="H138" s="189" t="s">
        <v>95</v>
      </c>
      <c r="I138" s="112"/>
      <c r="J138" s="114" t="s">
        <v>47</v>
      </c>
      <c r="K138" s="112"/>
      <c r="L138" s="115" t="s">
        <v>46</v>
      </c>
    </row>
    <row r="139" spans="1:12" ht="5.0999999999999996" customHeight="1" x14ac:dyDescent="0.25">
      <c r="A139" s="105"/>
      <c r="B139" s="221"/>
      <c r="C139" s="210"/>
      <c r="D139" s="187"/>
      <c r="E139" s="107"/>
      <c r="F139" s="107"/>
      <c r="G139" s="107"/>
      <c r="H139" s="106"/>
      <c r="I139" s="107"/>
      <c r="J139" s="107"/>
      <c r="K139" s="107"/>
      <c r="L139" s="188"/>
    </row>
    <row r="140" spans="1:12" ht="5.0999999999999996" customHeight="1" x14ac:dyDescent="0.25">
      <c r="A140" s="105"/>
      <c r="B140" s="221"/>
      <c r="C140" s="209"/>
      <c r="D140" s="51"/>
      <c r="E140" s="112"/>
      <c r="F140" s="112"/>
      <c r="G140" s="112"/>
      <c r="H140" s="109"/>
      <c r="I140" s="112"/>
      <c r="J140" s="112"/>
      <c r="K140" s="112"/>
      <c r="L140" s="111"/>
    </row>
    <row r="141" spans="1:12" ht="15.9" customHeight="1" x14ac:dyDescent="0.25">
      <c r="A141" s="105"/>
      <c r="B141" s="221"/>
      <c r="C141" s="209"/>
      <c r="D141" s="185" t="s">
        <v>54</v>
      </c>
      <c r="E141" s="112"/>
      <c r="F141" s="56">
        <v>10000</v>
      </c>
      <c r="G141" s="112"/>
      <c r="H141" s="189" t="s">
        <v>46</v>
      </c>
      <c r="I141" s="112"/>
      <c r="J141" s="114" t="s">
        <v>47</v>
      </c>
      <c r="K141" s="112"/>
      <c r="L141" s="115" t="s">
        <v>46</v>
      </c>
    </row>
    <row r="142" spans="1:12" ht="5.0999999999999996" customHeight="1" x14ac:dyDescent="0.25">
      <c r="A142" s="105"/>
      <c r="B142" s="221"/>
      <c r="C142" s="210"/>
      <c r="D142" s="187"/>
      <c r="E142" s="107"/>
      <c r="F142" s="107"/>
      <c r="G142" s="107"/>
      <c r="H142" s="106"/>
      <c r="I142" s="107"/>
      <c r="J142" s="107"/>
      <c r="K142" s="107"/>
      <c r="L142" s="188"/>
    </row>
    <row r="143" spans="1:12" ht="5.0999999999999996" customHeight="1" x14ac:dyDescent="0.25">
      <c r="A143" s="105"/>
      <c r="B143" s="221"/>
      <c r="C143" s="209"/>
      <c r="D143" s="51"/>
      <c r="E143" s="112"/>
      <c r="F143" s="112"/>
      <c r="G143" s="112"/>
      <c r="H143" s="109"/>
      <c r="I143" s="112"/>
      <c r="J143" s="112"/>
      <c r="K143" s="112"/>
      <c r="L143" s="111"/>
    </row>
    <row r="144" spans="1:12" ht="15.9" customHeight="1" x14ac:dyDescent="0.25">
      <c r="A144" s="105"/>
      <c r="B144" s="221"/>
      <c r="C144" s="209"/>
      <c r="D144" s="185" t="s">
        <v>55</v>
      </c>
      <c r="E144" s="112"/>
      <c r="F144" s="91">
        <v>10000</v>
      </c>
      <c r="G144" s="112"/>
      <c r="H144" s="189" t="s">
        <v>95</v>
      </c>
      <c r="I144" s="112"/>
      <c r="J144" s="114" t="s">
        <v>47</v>
      </c>
      <c r="K144" s="112"/>
      <c r="L144" s="115" t="s">
        <v>46</v>
      </c>
    </row>
    <row r="145" spans="1:12" ht="5.0999999999999996" customHeight="1" x14ac:dyDescent="0.25">
      <c r="A145" s="105"/>
      <c r="B145" s="221"/>
      <c r="C145" s="210"/>
      <c r="D145" s="187"/>
      <c r="E145" s="107"/>
      <c r="F145" s="107"/>
      <c r="G145" s="107"/>
      <c r="H145" s="106"/>
      <c r="I145" s="107"/>
      <c r="J145" s="107"/>
      <c r="K145" s="107"/>
      <c r="L145" s="188"/>
    </row>
    <row r="146" spans="1:12" ht="5.0999999999999996" customHeight="1" x14ac:dyDescent="0.25">
      <c r="A146" s="105"/>
      <c r="B146" s="221"/>
      <c r="C146" s="209"/>
      <c r="D146" s="51"/>
      <c r="E146" s="112"/>
      <c r="F146" s="112"/>
      <c r="G146" s="112"/>
      <c r="H146" s="109"/>
      <c r="I146" s="112"/>
      <c r="J146" s="112"/>
      <c r="K146" s="112"/>
      <c r="L146" s="111"/>
    </row>
    <row r="147" spans="1:12" ht="15.9" customHeight="1" x14ac:dyDescent="0.25">
      <c r="A147" s="105"/>
      <c r="B147" s="221"/>
      <c r="C147" s="209"/>
      <c r="D147" s="185" t="s">
        <v>56</v>
      </c>
      <c r="E147" s="112"/>
      <c r="F147" s="95">
        <v>10000</v>
      </c>
      <c r="G147" s="112"/>
      <c r="H147" s="189" t="s">
        <v>46</v>
      </c>
      <c r="I147" s="112"/>
      <c r="J147" s="114" t="s">
        <v>47</v>
      </c>
      <c r="K147" s="112"/>
      <c r="L147" s="115" t="s">
        <v>46</v>
      </c>
    </row>
    <row r="148" spans="1:12" ht="5.0999999999999996" customHeight="1" x14ac:dyDescent="0.25">
      <c r="A148" s="105"/>
      <c r="B148" s="221"/>
      <c r="C148" s="210"/>
      <c r="D148" s="187"/>
      <c r="E148" s="107"/>
      <c r="F148" s="107"/>
      <c r="G148" s="107"/>
      <c r="H148" s="106"/>
      <c r="I148" s="107"/>
      <c r="J148" s="107"/>
      <c r="K148" s="107"/>
      <c r="L148" s="188"/>
    </row>
    <row r="149" spans="1:12" ht="5.0999999999999996" customHeight="1" x14ac:dyDescent="0.25">
      <c r="A149" s="105"/>
      <c r="B149" s="221"/>
      <c r="C149" s="209"/>
      <c r="D149" s="51"/>
      <c r="E149" s="112"/>
      <c r="F149" s="112"/>
      <c r="G149" s="112"/>
      <c r="H149" s="109"/>
      <c r="I149" s="112"/>
      <c r="J149" s="112"/>
      <c r="K149" s="112"/>
      <c r="L149" s="111"/>
    </row>
    <row r="150" spans="1:12" ht="15.9" customHeight="1" x14ac:dyDescent="0.25">
      <c r="A150" s="105"/>
      <c r="B150" s="221"/>
      <c r="C150" s="209"/>
      <c r="D150" s="185" t="s">
        <v>57</v>
      </c>
      <c r="E150" s="112"/>
      <c r="F150" s="112"/>
      <c r="G150" s="112"/>
      <c r="H150" s="109"/>
      <c r="I150" s="112"/>
      <c r="J150" s="112"/>
      <c r="K150" s="112"/>
      <c r="L150" s="111"/>
    </row>
    <row r="151" spans="1:12" ht="5.0999999999999996" customHeight="1" x14ac:dyDescent="0.25">
      <c r="A151" s="105"/>
      <c r="B151" s="221"/>
      <c r="C151" s="184"/>
      <c r="D151" s="185"/>
      <c r="E151" s="112"/>
      <c r="F151" s="112"/>
      <c r="G151" s="112"/>
      <c r="H151" s="109"/>
      <c r="I151" s="112"/>
      <c r="J151" s="112"/>
      <c r="K151" s="112"/>
      <c r="L151" s="111"/>
    </row>
    <row r="152" spans="1:12" ht="15.9" customHeight="1" x14ac:dyDescent="0.25">
      <c r="A152" s="105"/>
      <c r="B152" s="221"/>
      <c r="C152" s="184"/>
      <c r="D152" s="118" t="s">
        <v>112</v>
      </c>
      <c r="E152" s="112"/>
      <c r="F152" s="136">
        <v>654654</v>
      </c>
      <c r="G152" s="112"/>
      <c r="H152" s="189" t="s">
        <v>82</v>
      </c>
      <c r="I152" s="112"/>
      <c r="J152" s="114" t="s">
        <v>77</v>
      </c>
      <c r="K152" s="112"/>
      <c r="L152" s="115" t="s">
        <v>46</v>
      </c>
    </row>
    <row r="153" spans="1:12" ht="5.0999999999999996" customHeight="1" x14ac:dyDescent="0.25">
      <c r="A153" s="105"/>
      <c r="B153" s="221"/>
      <c r="C153" s="184"/>
      <c r="D153" s="117"/>
      <c r="E153" s="107"/>
      <c r="F153" s="107"/>
      <c r="G153" s="107"/>
      <c r="H153" s="106"/>
      <c r="I153" s="107"/>
      <c r="J153" s="107"/>
      <c r="K153" s="107"/>
      <c r="L153" s="188"/>
    </row>
    <row r="154" spans="1:12" ht="5.0999999999999996" customHeight="1" x14ac:dyDescent="0.25">
      <c r="A154" s="105"/>
      <c r="B154" s="221"/>
      <c r="C154" s="184"/>
      <c r="D154" s="185"/>
      <c r="E154" s="112"/>
      <c r="F154" s="112"/>
      <c r="G154" s="112"/>
      <c r="H154" s="109"/>
      <c r="I154" s="112"/>
      <c r="J154" s="112"/>
      <c r="K154" s="112"/>
      <c r="L154" s="111"/>
    </row>
    <row r="155" spans="1:12" ht="15.9" customHeight="1" x14ac:dyDescent="0.25">
      <c r="A155" s="105"/>
      <c r="B155" s="221"/>
      <c r="C155" s="184"/>
      <c r="D155" s="118" t="s">
        <v>113</v>
      </c>
      <c r="E155" s="112"/>
      <c r="F155" s="136">
        <v>654654</v>
      </c>
      <c r="G155" s="112"/>
      <c r="H155" s="189" t="s">
        <v>82</v>
      </c>
      <c r="I155" s="112"/>
      <c r="J155" s="114" t="s">
        <v>77</v>
      </c>
      <c r="K155" s="112"/>
      <c r="L155" s="115" t="s">
        <v>46</v>
      </c>
    </row>
    <row r="156" spans="1:12" ht="5.0999999999999996" customHeight="1" x14ac:dyDescent="0.25">
      <c r="A156" s="105"/>
      <c r="B156" s="221"/>
      <c r="C156" s="184"/>
      <c r="D156" s="117"/>
      <c r="E156" s="107"/>
      <c r="F156" s="107"/>
      <c r="G156" s="107"/>
      <c r="H156" s="106"/>
      <c r="I156" s="107"/>
      <c r="J156" s="107"/>
      <c r="K156" s="107"/>
      <c r="L156" s="188"/>
    </row>
    <row r="157" spans="1:12" ht="5.0999999999999996" customHeight="1" x14ac:dyDescent="0.25">
      <c r="A157" s="105"/>
      <c r="B157" s="221"/>
      <c r="C157" s="184"/>
      <c r="D157" s="185"/>
      <c r="E157" s="112"/>
      <c r="F157" s="112"/>
      <c r="G157" s="112"/>
      <c r="H157" s="109"/>
      <c r="I157" s="112"/>
      <c r="J157" s="112"/>
      <c r="K157" s="112"/>
      <c r="L157" s="111"/>
    </row>
    <row r="158" spans="1:12" ht="15.9" customHeight="1" x14ac:dyDescent="0.25">
      <c r="A158" s="105"/>
      <c r="B158" s="221"/>
      <c r="C158" s="184"/>
      <c r="D158" s="118" t="s">
        <v>114</v>
      </c>
      <c r="E158" s="112"/>
      <c r="F158" s="136">
        <v>654654</v>
      </c>
      <c r="G158" s="112"/>
      <c r="H158" s="189" t="s">
        <v>82</v>
      </c>
      <c r="I158" s="112"/>
      <c r="J158" s="114" t="s">
        <v>77</v>
      </c>
      <c r="K158" s="112"/>
      <c r="L158" s="115" t="s">
        <v>46</v>
      </c>
    </row>
    <row r="159" spans="1:12" ht="5.0999999999999996" customHeight="1" x14ac:dyDescent="0.25">
      <c r="A159" s="105"/>
      <c r="B159" s="221"/>
      <c r="C159" s="184"/>
      <c r="D159" s="117"/>
      <c r="E159" s="107"/>
      <c r="F159" s="107"/>
      <c r="G159" s="107"/>
      <c r="H159" s="106"/>
      <c r="I159" s="107"/>
      <c r="J159" s="107"/>
      <c r="K159" s="107"/>
      <c r="L159" s="188"/>
    </row>
    <row r="160" spans="1:12" ht="5.0999999999999996" customHeight="1" x14ac:dyDescent="0.25">
      <c r="A160" s="105"/>
      <c r="B160" s="221"/>
      <c r="C160" s="184"/>
      <c r="D160" s="185"/>
      <c r="E160" s="112"/>
      <c r="F160" s="112"/>
      <c r="G160" s="112"/>
      <c r="H160" s="109"/>
      <c r="I160" s="112"/>
      <c r="J160" s="112"/>
      <c r="K160" s="112"/>
      <c r="L160" s="111"/>
    </row>
    <row r="161" spans="1:12" ht="15.9" customHeight="1" x14ac:dyDescent="0.25">
      <c r="A161" s="105"/>
      <c r="B161" s="221"/>
      <c r="C161" s="184"/>
      <c r="D161" s="118" t="s">
        <v>136</v>
      </c>
      <c r="E161" s="112"/>
      <c r="F161" s="192">
        <v>10000</v>
      </c>
      <c r="G161" s="112"/>
      <c r="H161" s="189" t="s">
        <v>46</v>
      </c>
      <c r="I161" s="112"/>
      <c r="J161" s="114" t="s">
        <v>47</v>
      </c>
      <c r="K161" s="112"/>
      <c r="L161" s="115" t="s">
        <v>46</v>
      </c>
    </row>
    <row r="162" spans="1:12" ht="5.0999999999999996" customHeight="1" x14ac:dyDescent="0.25">
      <c r="A162" s="105"/>
      <c r="B162" s="221"/>
      <c r="C162" s="184"/>
      <c r="D162" s="117"/>
      <c r="E162" s="107"/>
      <c r="F162" s="107"/>
      <c r="G162" s="107"/>
      <c r="H162" s="106"/>
      <c r="I162" s="107"/>
      <c r="J162" s="107"/>
      <c r="K162" s="107"/>
      <c r="L162" s="188"/>
    </row>
    <row r="163" spans="1:12" ht="21.9" customHeight="1" x14ac:dyDescent="0.25">
      <c r="A163" s="105"/>
      <c r="B163" s="221"/>
      <c r="C163" s="184"/>
      <c r="D163" s="51"/>
      <c r="E163" s="51"/>
      <c r="F163" s="51"/>
      <c r="G163" s="51"/>
      <c r="H163" s="109"/>
      <c r="I163" s="51"/>
      <c r="J163" s="51"/>
      <c r="K163" s="51"/>
      <c r="L163" s="111"/>
    </row>
    <row r="164" spans="1:12" ht="5.0999999999999996" customHeight="1" thickBot="1" x14ac:dyDescent="0.3">
      <c r="A164" s="105"/>
      <c r="B164" s="228"/>
      <c r="C164" s="190"/>
      <c r="D164" s="64"/>
      <c r="E164" s="64"/>
      <c r="F164" s="64"/>
      <c r="G164" s="64"/>
      <c r="H164" s="68"/>
      <c r="I164" s="64"/>
      <c r="J164" s="64"/>
      <c r="K164" s="64"/>
      <c r="L164" s="65"/>
    </row>
    <row r="165" spans="1:12" ht="24.6" customHeight="1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1:12" ht="14.4" thickBot="1" x14ac:dyDescent="0.3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1:12" ht="28.35" customHeight="1" x14ac:dyDescent="0.25">
      <c r="A167" s="105"/>
      <c r="B167" s="214" t="s">
        <v>58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6"/>
    </row>
    <row r="168" spans="1:12" ht="28.35" customHeight="1" x14ac:dyDescent="0.25">
      <c r="A168" s="105"/>
      <c r="B168" s="217"/>
      <c r="C168" s="218"/>
      <c r="D168" s="218"/>
      <c r="E168" s="218"/>
      <c r="F168" s="218"/>
      <c r="G168" s="218"/>
      <c r="H168" s="218"/>
      <c r="I168" s="218"/>
      <c r="J168" s="218"/>
      <c r="K168" s="218"/>
      <c r="L168" s="219"/>
    </row>
    <row r="169" spans="1:12" ht="21.9" customHeight="1" x14ac:dyDescent="0.25">
      <c r="A169" s="105"/>
      <c r="B169" s="220" t="s">
        <v>44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111"/>
    </row>
    <row r="170" spans="1:12" ht="18" customHeight="1" x14ac:dyDescent="0.25">
      <c r="A170" s="105"/>
      <c r="B170" s="221"/>
      <c r="C170" s="43"/>
      <c r="D170" s="106"/>
      <c r="E170" s="211" t="s">
        <v>41</v>
      </c>
      <c r="F170" s="212"/>
      <c r="G170" s="213"/>
      <c r="H170" s="42" t="s">
        <v>42</v>
      </c>
      <c r="I170" s="211" t="s">
        <v>43</v>
      </c>
      <c r="J170" s="212"/>
      <c r="K170" s="213"/>
      <c r="L170" s="53" t="s">
        <v>42</v>
      </c>
    </row>
    <row r="171" spans="1:12" ht="5.0999999999999996" customHeight="1" x14ac:dyDescent="0.25">
      <c r="A171" s="105"/>
      <c r="B171" s="221"/>
      <c r="C171" s="208"/>
      <c r="D171" s="51"/>
      <c r="E171" s="112"/>
      <c r="F171" s="112"/>
      <c r="G171" s="112"/>
      <c r="H171" s="47"/>
      <c r="I171" s="112"/>
      <c r="J171" s="112"/>
      <c r="K171" s="112"/>
      <c r="L171" s="111"/>
    </row>
    <row r="172" spans="1:12" ht="15.9" customHeight="1" x14ac:dyDescent="0.25">
      <c r="A172" s="105"/>
      <c r="B172" s="221"/>
      <c r="C172" s="209"/>
      <c r="D172" s="185" t="s">
        <v>59</v>
      </c>
      <c r="E172" s="112"/>
      <c r="F172" s="83">
        <v>10000</v>
      </c>
      <c r="G172" s="80"/>
      <c r="H172" s="189" t="s">
        <v>46</v>
      </c>
      <c r="I172" s="112"/>
      <c r="J172" s="84" t="s">
        <v>47</v>
      </c>
      <c r="K172" s="112"/>
      <c r="L172" s="115" t="s">
        <v>70</v>
      </c>
    </row>
    <row r="173" spans="1:12" ht="5.0999999999999996" customHeight="1" x14ac:dyDescent="0.25">
      <c r="A173" s="105"/>
      <c r="B173" s="221"/>
      <c r="C173" s="210"/>
      <c r="D173" s="187"/>
      <c r="E173" s="107"/>
      <c r="F173" s="107"/>
      <c r="G173" s="107"/>
      <c r="H173" s="106"/>
      <c r="I173" s="107"/>
      <c r="J173" s="107"/>
      <c r="K173" s="107"/>
      <c r="L173" s="188"/>
    </row>
    <row r="174" spans="1:12" ht="5.0999999999999996" customHeight="1" x14ac:dyDescent="0.25">
      <c r="A174" s="105"/>
      <c r="B174" s="221"/>
      <c r="C174" s="209"/>
      <c r="D174" s="51"/>
      <c r="E174" s="112"/>
      <c r="F174" s="82"/>
      <c r="G174" s="112"/>
      <c r="H174" s="109"/>
      <c r="I174" s="112"/>
      <c r="J174" s="112"/>
      <c r="K174" s="112"/>
      <c r="L174" s="111"/>
    </row>
    <row r="175" spans="1:12" ht="15.9" customHeight="1" x14ac:dyDescent="0.25">
      <c r="A175" s="105"/>
      <c r="B175" s="221"/>
      <c r="C175" s="209"/>
      <c r="D175" s="185" t="s">
        <v>60</v>
      </c>
      <c r="E175" s="112"/>
      <c r="F175" s="79">
        <v>10000</v>
      </c>
      <c r="G175" s="80"/>
      <c r="H175" s="189" t="s">
        <v>46</v>
      </c>
      <c r="I175" s="112"/>
      <c r="J175" s="84" t="s">
        <v>47</v>
      </c>
      <c r="K175" s="112"/>
      <c r="L175" s="115" t="s">
        <v>70</v>
      </c>
    </row>
    <row r="176" spans="1:12" ht="5.0999999999999996" customHeight="1" x14ac:dyDescent="0.25">
      <c r="A176" s="105"/>
      <c r="B176" s="222"/>
      <c r="C176" s="210"/>
      <c r="D176" s="187"/>
      <c r="E176" s="107"/>
      <c r="F176" s="107"/>
      <c r="G176" s="107"/>
      <c r="H176" s="106"/>
      <c r="I176" s="107"/>
      <c r="J176" s="107"/>
      <c r="K176" s="107"/>
      <c r="L176" s="188"/>
    </row>
    <row r="177" spans="1:12" ht="21.9" customHeight="1" x14ac:dyDescent="0.25">
      <c r="A177" s="105"/>
      <c r="B177" s="220" t="s">
        <v>50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111"/>
    </row>
    <row r="178" spans="1:12" ht="18" customHeight="1" x14ac:dyDescent="0.25">
      <c r="A178" s="105"/>
      <c r="B178" s="221"/>
      <c r="C178" s="43"/>
      <c r="D178" s="106"/>
      <c r="E178" s="211" t="s">
        <v>41</v>
      </c>
      <c r="F178" s="212"/>
      <c r="G178" s="213"/>
      <c r="H178" s="42" t="s">
        <v>42</v>
      </c>
      <c r="I178" s="211" t="s">
        <v>43</v>
      </c>
      <c r="J178" s="212"/>
      <c r="K178" s="213"/>
      <c r="L178" s="53" t="s">
        <v>42</v>
      </c>
    </row>
    <row r="179" spans="1:12" ht="5.0999999999999996" customHeight="1" x14ac:dyDescent="0.25">
      <c r="A179" s="105"/>
      <c r="B179" s="221"/>
      <c r="C179" s="208"/>
      <c r="D179" s="51"/>
      <c r="E179" s="112"/>
      <c r="F179" s="82"/>
      <c r="G179" s="112"/>
      <c r="H179" s="47"/>
      <c r="I179" s="112"/>
      <c r="J179" s="112"/>
      <c r="K179" s="112"/>
      <c r="L179" s="111"/>
    </row>
    <row r="180" spans="1:12" ht="15.9" customHeight="1" x14ac:dyDescent="0.25">
      <c r="A180" s="105"/>
      <c r="B180" s="221"/>
      <c r="C180" s="209"/>
      <c r="D180" s="185" t="s">
        <v>59</v>
      </c>
      <c r="E180" s="112"/>
      <c r="F180" s="81">
        <v>10000</v>
      </c>
      <c r="G180" s="80"/>
      <c r="H180" s="189" t="s">
        <v>46</v>
      </c>
      <c r="I180" s="112"/>
      <c r="J180" s="89" t="s">
        <v>47</v>
      </c>
      <c r="K180" s="112"/>
      <c r="L180" s="115" t="s">
        <v>70</v>
      </c>
    </row>
    <row r="181" spans="1:12" ht="5.0999999999999996" customHeight="1" x14ac:dyDescent="0.25">
      <c r="A181" s="105"/>
      <c r="B181" s="221"/>
      <c r="C181" s="210"/>
      <c r="D181" s="187"/>
      <c r="E181" s="107"/>
      <c r="F181" s="107"/>
      <c r="G181" s="107"/>
      <c r="H181" s="106"/>
      <c r="I181" s="107"/>
      <c r="J181" s="107"/>
      <c r="K181" s="107"/>
      <c r="L181" s="188"/>
    </row>
    <row r="182" spans="1:12" ht="5.0999999999999996" customHeight="1" x14ac:dyDescent="0.25">
      <c r="A182" s="105"/>
      <c r="B182" s="221"/>
      <c r="C182" s="209"/>
      <c r="D182" s="51"/>
      <c r="E182" s="112"/>
      <c r="F182" s="112"/>
      <c r="G182" s="112"/>
      <c r="H182" s="109"/>
      <c r="I182" s="112"/>
      <c r="J182" s="112"/>
      <c r="K182" s="112"/>
      <c r="L182" s="111"/>
    </row>
    <row r="183" spans="1:12" ht="15.9" customHeight="1" x14ac:dyDescent="0.25">
      <c r="A183" s="105"/>
      <c r="B183" s="221"/>
      <c r="C183" s="209"/>
      <c r="D183" s="185" t="s">
        <v>60</v>
      </c>
      <c r="E183" s="112"/>
      <c r="F183" s="79">
        <v>10000</v>
      </c>
      <c r="G183" s="80"/>
      <c r="H183" s="189" t="s">
        <v>46</v>
      </c>
      <c r="I183" s="112"/>
      <c r="J183" s="89" t="s">
        <v>47</v>
      </c>
      <c r="K183" s="112"/>
      <c r="L183" s="115" t="s">
        <v>70</v>
      </c>
    </row>
    <row r="184" spans="1:12" ht="5.0999999999999996" customHeight="1" thickBot="1" x14ac:dyDescent="0.3">
      <c r="A184" s="105"/>
      <c r="B184" s="228"/>
      <c r="C184" s="227"/>
      <c r="D184" s="64"/>
      <c r="E184" s="69"/>
      <c r="F184" s="78"/>
      <c r="G184" s="69"/>
      <c r="H184" s="68"/>
      <c r="I184" s="69"/>
      <c r="J184" s="69"/>
      <c r="K184" s="69"/>
      <c r="L184" s="65"/>
    </row>
    <row r="185" spans="1:12" ht="15" customHeight="1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1:12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1:12" ht="28.35" customHeight="1" x14ac:dyDescent="0.25">
      <c r="A187" s="105"/>
      <c r="B187" s="229" t="s">
        <v>61</v>
      </c>
      <c r="C187" s="230"/>
      <c r="D187" s="230"/>
      <c r="E187" s="230"/>
      <c r="F187" s="230"/>
      <c r="G187" s="230"/>
      <c r="H187" s="230"/>
      <c r="I187" s="230"/>
      <c r="J187" s="230"/>
      <c r="K187" s="230"/>
      <c r="L187" s="231"/>
    </row>
    <row r="188" spans="1:12" ht="18" customHeight="1" x14ac:dyDescent="0.25">
      <c r="A188" s="105"/>
      <c r="B188" s="223"/>
      <c r="C188" s="51"/>
      <c r="D188" s="51"/>
      <c r="E188" s="51"/>
      <c r="F188" s="51"/>
      <c r="G188" s="51"/>
      <c r="H188" s="51"/>
      <c r="I188" s="51"/>
      <c r="J188" s="51"/>
      <c r="K188" s="51"/>
      <c r="L188" s="109"/>
    </row>
    <row r="189" spans="1:12" ht="17.100000000000001" customHeight="1" x14ac:dyDescent="0.25">
      <c r="A189" s="105"/>
      <c r="B189" s="223"/>
      <c r="C189" s="43"/>
      <c r="D189" s="106"/>
      <c r="E189" s="211" t="s">
        <v>43</v>
      </c>
      <c r="F189" s="212"/>
      <c r="G189" s="213"/>
      <c r="H189" s="211" t="s">
        <v>42</v>
      </c>
      <c r="I189" s="212"/>
      <c r="J189" s="212"/>
      <c r="K189" s="212"/>
      <c r="L189" s="213"/>
    </row>
    <row r="190" spans="1:12" ht="5.0999999999999996" customHeight="1" x14ac:dyDescent="0.25">
      <c r="A190" s="105"/>
      <c r="B190" s="223"/>
      <c r="C190" s="208"/>
      <c r="D190" s="51"/>
      <c r="E190" s="112"/>
      <c r="F190" s="112"/>
      <c r="G190" s="112"/>
      <c r="H190" s="51"/>
      <c r="I190" s="51"/>
      <c r="J190" s="51"/>
      <c r="K190" s="51"/>
      <c r="L190" s="109"/>
    </row>
    <row r="191" spans="1:12" ht="15.75" customHeight="1" x14ac:dyDescent="0.25">
      <c r="A191" s="105"/>
      <c r="B191" s="223"/>
      <c r="C191" s="209"/>
      <c r="D191" s="185" t="s">
        <v>45</v>
      </c>
      <c r="E191" s="112"/>
      <c r="F191" s="114" t="s">
        <v>47</v>
      </c>
      <c r="G191" s="112"/>
      <c r="H191" s="225" t="s">
        <v>46</v>
      </c>
      <c r="I191" s="225"/>
      <c r="J191" s="225"/>
      <c r="K191" s="225"/>
      <c r="L191" s="226"/>
    </row>
    <row r="192" spans="1:12" ht="5.0999999999999996" customHeight="1" x14ac:dyDescent="0.25">
      <c r="A192" s="105"/>
      <c r="B192" s="223"/>
      <c r="C192" s="210"/>
      <c r="D192" s="187"/>
      <c r="E192" s="107"/>
      <c r="F192" s="107"/>
      <c r="G192" s="107"/>
      <c r="H192" s="187"/>
      <c r="I192" s="187"/>
      <c r="J192" s="187"/>
      <c r="K192" s="187"/>
      <c r="L192" s="106"/>
    </row>
    <row r="193" spans="1:12" ht="5.0999999999999996" customHeight="1" x14ac:dyDescent="0.25">
      <c r="A193" s="105"/>
      <c r="B193" s="223"/>
      <c r="C193" s="209"/>
      <c r="D193" s="51"/>
      <c r="E193" s="112"/>
      <c r="F193" s="112"/>
      <c r="G193" s="112"/>
      <c r="H193" s="51"/>
      <c r="I193" s="51"/>
      <c r="J193" s="51"/>
      <c r="K193" s="51"/>
      <c r="L193" s="109"/>
    </row>
    <row r="194" spans="1:12" ht="15.75" customHeight="1" x14ac:dyDescent="0.25">
      <c r="A194" s="105"/>
      <c r="B194" s="223"/>
      <c r="C194" s="209"/>
      <c r="D194" s="185" t="s">
        <v>62</v>
      </c>
      <c r="E194" s="112"/>
      <c r="F194" s="112"/>
      <c r="G194" s="112"/>
      <c r="H194" s="51"/>
      <c r="I194" s="51"/>
      <c r="J194" s="51"/>
      <c r="K194" s="51"/>
      <c r="L194" s="109"/>
    </row>
    <row r="195" spans="1:12" ht="21.9" customHeight="1" x14ac:dyDescent="0.25">
      <c r="A195" s="105"/>
      <c r="B195" s="223"/>
      <c r="C195" s="184"/>
      <c r="D195" s="51"/>
      <c r="E195" s="51"/>
      <c r="F195" s="51"/>
      <c r="G195" s="51"/>
      <c r="H195" s="51"/>
      <c r="I195" s="51"/>
      <c r="J195" s="51"/>
      <c r="K195" s="51"/>
      <c r="L195" s="109"/>
    </row>
    <row r="196" spans="1:12" ht="5.0999999999999996" customHeight="1" x14ac:dyDescent="0.25">
      <c r="A196" s="105"/>
      <c r="B196" s="224"/>
      <c r="C196" s="186"/>
      <c r="D196" s="187"/>
      <c r="E196" s="187"/>
      <c r="F196" s="187"/>
      <c r="G196" s="187"/>
      <c r="H196" s="187"/>
      <c r="I196" s="187"/>
      <c r="J196" s="187"/>
      <c r="K196" s="187"/>
      <c r="L196" s="106"/>
    </row>
    <row r="197" spans="1:12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1:12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1:12" ht="28.35" customHeight="1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1:12" ht="28.35" customHeight="1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1:12" ht="18" customHeight="1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1:12" ht="17.100000000000001" customHeight="1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1:12" ht="5.0999999999999996" customHeight="1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1:12" ht="15.75" customHeight="1" x14ac:dyDescent="0.25"/>
    <row r="205" spans="1:12" ht="5.0999999999999996" customHeight="1" x14ac:dyDescent="0.25"/>
    <row r="206" spans="1:12" ht="5.0999999999999996" customHeight="1" x14ac:dyDescent="0.25"/>
    <row r="207" spans="1:12" ht="15.75" customHeight="1" x14ac:dyDescent="0.25"/>
    <row r="208" spans="1:12" ht="5.0999999999999996" customHeight="1" x14ac:dyDescent="0.25"/>
  </sheetData>
  <sheetProtection password="AC65" sheet="1" objects="1" scenarios="1" formatCells="0" formatColumns="0" formatRows="0"/>
  <mergeCells count="59">
    <mergeCell ref="B188:B196"/>
    <mergeCell ref="E189:G189"/>
    <mergeCell ref="H189:L189"/>
    <mergeCell ref="C190:C192"/>
    <mergeCell ref="H191:L191"/>
    <mergeCell ref="C193:C194"/>
    <mergeCell ref="B187:L187"/>
    <mergeCell ref="B167:L167"/>
    <mergeCell ref="B168:L168"/>
    <mergeCell ref="B169:B176"/>
    <mergeCell ref="E170:G170"/>
    <mergeCell ref="I170:K170"/>
    <mergeCell ref="C171:C173"/>
    <mergeCell ref="C174:C176"/>
    <mergeCell ref="B177:B184"/>
    <mergeCell ref="E178:G178"/>
    <mergeCell ref="I178:K178"/>
    <mergeCell ref="C179:C181"/>
    <mergeCell ref="C182:C184"/>
    <mergeCell ref="B132:B164"/>
    <mergeCell ref="E133:G133"/>
    <mergeCell ref="I133:K133"/>
    <mergeCell ref="C134:C136"/>
    <mergeCell ref="C137:C139"/>
    <mergeCell ref="C140:C142"/>
    <mergeCell ref="C143:C145"/>
    <mergeCell ref="C146:C148"/>
    <mergeCell ref="C149:C150"/>
    <mergeCell ref="B53:L53"/>
    <mergeCell ref="B54:B131"/>
    <mergeCell ref="E55:G55"/>
    <mergeCell ref="I55:K55"/>
    <mergeCell ref="C56:C58"/>
    <mergeCell ref="C59:C61"/>
    <mergeCell ref="C62:C64"/>
    <mergeCell ref="C65:C67"/>
    <mergeCell ref="C68:C70"/>
    <mergeCell ref="C71:C72"/>
    <mergeCell ref="O33:O39"/>
    <mergeCell ref="C34:C36"/>
    <mergeCell ref="C37:C38"/>
    <mergeCell ref="D37:D38"/>
    <mergeCell ref="B52:L52"/>
    <mergeCell ref="B1:L1"/>
    <mergeCell ref="B5:L5"/>
    <mergeCell ref="B6:L6"/>
    <mergeCell ref="B7:B27"/>
    <mergeCell ref="O7:O19"/>
    <mergeCell ref="E9:G9"/>
    <mergeCell ref="I9:K9"/>
    <mergeCell ref="C10:C12"/>
    <mergeCell ref="C13:C15"/>
    <mergeCell ref="C16:C17"/>
    <mergeCell ref="D16:D17"/>
    <mergeCell ref="O22:O29"/>
    <mergeCell ref="B28:B48"/>
    <mergeCell ref="E30:G30"/>
    <mergeCell ref="I30:K30"/>
    <mergeCell ref="C31:C33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245" r:id="rId4" name="cbApplyPageHeaderFormatting">
          <controlPr defaultSize="0" autoFill="0" autoLine="0" r:id="rId5">
            <anchor moveWithCells="1">
              <from>
                <xdr:col>7</xdr:col>
                <xdr:colOff>1905000</xdr:colOff>
                <xdr:row>186</xdr:row>
                <xdr:rowOff>68580</xdr:rowOff>
              </from>
              <to>
                <xdr:col>7</xdr:col>
                <xdr:colOff>2026920</xdr:colOff>
                <xdr:row>186</xdr:row>
                <xdr:rowOff>342900</xdr:rowOff>
              </to>
            </anchor>
          </controlPr>
        </control>
      </mc:Choice>
      <mc:Fallback>
        <control shapeId="8245" r:id="rId4" name="cbApplyPageHeaderFormatting"/>
      </mc:Fallback>
    </mc:AlternateContent>
    <mc:AlternateContent xmlns:mc="http://schemas.openxmlformats.org/markup-compatibility/2006">
      <mc:Choice Requires="x14">
        <control shapeId="8237" r:id="rId6" name="cbApplyOddEvenFormatting">
          <controlPr defaultSize="0" autoFill="0" autoLine="0" r:id="rId7">
            <anchor moveWithCells="1">
              <from>
                <xdr:col>7</xdr:col>
                <xdr:colOff>1828800</xdr:colOff>
                <xdr:row>166</xdr:row>
                <xdr:rowOff>68580</xdr:rowOff>
              </from>
              <to>
                <xdr:col>7</xdr:col>
                <xdr:colOff>1950720</xdr:colOff>
                <xdr:row>166</xdr:row>
                <xdr:rowOff>342900</xdr:rowOff>
              </to>
            </anchor>
          </controlPr>
        </control>
      </mc:Choice>
      <mc:Fallback>
        <control shapeId="8237" r:id="rId6" name="cbApplyOddEvenFormatting"/>
      </mc:Fallback>
    </mc:AlternateContent>
    <mc:AlternateContent xmlns:mc="http://schemas.openxmlformats.org/markup-compatibility/2006">
      <mc:Choice Requires="x14">
        <control shapeId="8219" r:id="rId8" name="cbApplyMemberFormatting">
          <controlPr defaultSize="0" autoFill="0" autoLine="0" r:id="rId9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8219" r:id="rId8" name="cbApplyMemberFormatting"/>
      </mc:Fallback>
    </mc:AlternateContent>
    <mc:AlternateContent xmlns:mc="http://schemas.openxmlformats.org/markup-compatibility/2006">
      <mc:Choice Requires="x14">
        <control shapeId="8193" r:id="rId10" name="cbApplyLevelFormatting">
          <controlPr defaultSize="0" autoFill="0" autoLine="0" r:id="rId11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8193" r:id="rId10" name="cbApplyLevelFormatting"/>
      </mc:Fallback>
    </mc:AlternateContent>
    <mc:AlternateContent xmlns:mc="http://schemas.openxmlformats.org/markup-compatibility/2006">
      <mc:Choice Requires="x14">
        <control shapeId="8194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5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6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7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8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9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0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1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2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3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4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5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6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7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8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9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0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1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2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3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4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5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6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7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8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0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1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2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3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132</xdr:row>
                <xdr:rowOff>198120</xdr:rowOff>
              </from>
              <to>
                <xdr:col>2</xdr:col>
                <xdr:colOff>1021080</xdr:colOff>
                <xdr:row>135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4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135</xdr:row>
                <xdr:rowOff>45720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5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139</xdr:row>
                <xdr:rowOff>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6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7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8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45720</xdr:rowOff>
              </from>
              <to>
                <xdr:col>2</xdr:col>
                <xdr:colOff>1021080</xdr:colOff>
                <xdr:row>150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9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162</xdr:row>
                <xdr:rowOff>22860</xdr:rowOff>
              </from>
              <to>
                <xdr:col>3</xdr:col>
                <xdr:colOff>4290060</xdr:colOff>
                <xdr:row>162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0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1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2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3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4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5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6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129</xdr:row>
                <xdr:rowOff>22860</xdr:rowOff>
              </from>
              <to>
                <xdr:col>3</xdr:col>
                <xdr:colOff>4290060</xdr:colOff>
                <xdr:row>129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8" r:id="rId54" name="Group Box 46">
          <controlPr defaultSize="0" autoPict="0">
            <anchor moveWithCells="1">
              <from>
                <xdr:col>1</xdr:col>
                <xdr:colOff>0</xdr:colOff>
                <xdr:row>167</xdr:row>
                <xdr:rowOff>0</xdr:rowOff>
              </from>
              <to>
                <xdr:col>11</xdr:col>
                <xdr:colOff>2362200</xdr:colOff>
                <xdr:row>168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9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167</xdr:row>
                <xdr:rowOff>68580</xdr:rowOff>
              </from>
              <to>
                <xdr:col>3</xdr:col>
                <xdr:colOff>2613660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0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167</xdr:row>
                <xdr:rowOff>68580</xdr:rowOff>
              </from>
              <to>
                <xdr:col>3</xdr:col>
                <xdr:colOff>449580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1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2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173</xdr:row>
                <xdr:rowOff>0</xdr:rowOff>
              </from>
              <to>
                <xdr:col>2</xdr:col>
                <xdr:colOff>1021080</xdr:colOff>
                <xdr:row>175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3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178</xdr:row>
                <xdr:rowOff>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4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180</xdr:row>
                <xdr:rowOff>45720</xdr:rowOff>
              </from>
              <to>
                <xdr:col>2</xdr:col>
                <xdr:colOff>1021080</xdr:colOff>
                <xdr:row>183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6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188</xdr:row>
                <xdr:rowOff>198120</xdr:rowOff>
              </from>
              <to>
                <xdr:col>2</xdr:col>
                <xdr:colOff>1021080</xdr:colOff>
                <xdr:row>191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7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192</xdr:row>
                <xdr:rowOff>0</xdr:rowOff>
              </from>
              <to>
                <xdr:col>2</xdr:col>
                <xdr:colOff>1021080</xdr:colOff>
                <xdr:row>193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8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194</xdr:row>
                <xdr:rowOff>22860</xdr:rowOff>
              </from>
              <to>
                <xdr:col>3</xdr:col>
                <xdr:colOff>4290060</xdr:colOff>
                <xdr:row>195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9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0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1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2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3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5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90</xdr:row>
                <xdr:rowOff>45720</xdr:rowOff>
              </from>
              <to>
                <xdr:col>13</xdr:col>
                <xdr:colOff>266700</xdr:colOff>
                <xdr:row>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6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94</xdr:row>
                <xdr:rowOff>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7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9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0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1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2" r:id="rId77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150</xdr:row>
                <xdr:rowOff>45720</xdr:rowOff>
              </from>
              <to>
                <xdr:col>13</xdr:col>
                <xdr:colOff>266700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3" r:id="rId78" name="AddedMember1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154</xdr:row>
                <xdr:rowOff>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4" r:id="rId79" name="AddedMember1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157</xdr:row>
                <xdr:rowOff>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5" r:id="rId80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6" r:id="rId81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7" r:id="rId82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8" r:id="rId83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9" r:id="rId84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0" r:id="rId85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1" r:id="rId86" name="AddedMember1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159</xdr:row>
                <xdr:rowOff>45720</xdr:rowOff>
              </from>
              <to>
                <xdr:col>13</xdr:col>
                <xdr:colOff>266700</xdr:colOff>
                <xdr:row>161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EPMFormattingSheet</vt:lpstr>
      <vt:lpstr>Elaboració per econòmic</vt:lpstr>
      <vt:lpstr>Resum per capítols</vt:lpstr>
      <vt:lpstr>EPMFormattingSheet (2)</vt:lpstr>
      <vt:lpstr>Hoja2</vt:lpstr>
      <vt:lpstr>Hoja3</vt:lpstr>
      <vt:lpstr>Hoja1</vt:lpstr>
    </vt:vector>
  </TitlesOfParts>
  <Company>IBERMATICA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BATOCAJO</dc:creator>
  <cp:lastModifiedBy>Nubilum</cp:lastModifiedBy>
  <dcterms:created xsi:type="dcterms:W3CDTF">2013-06-17T09:47:00Z</dcterms:created>
  <dcterms:modified xsi:type="dcterms:W3CDTF">2018-06-18T11:27:25Z</dcterms:modified>
</cp:coreProperties>
</file>